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1,3'!$A$1:$Q$29</definedName>
    <definedName name="_xlnm.Print_Area" localSheetId="6">'CUADRO 1,4'!$A$1:$Y$44</definedName>
    <definedName name="_xlnm.Print_Area" localSheetId="7">'CUADRO 1,5'!$A$3:$Y$49</definedName>
    <definedName name="_xlnm.Print_Area" localSheetId="9">'CUADRO 1,7'!$A$1:$Q$53</definedName>
    <definedName name="_xlnm.Print_Area" localSheetId="16">'CUADRO 1.10'!$A$1:$Z$69</definedName>
    <definedName name="_xlnm.Print_Area" localSheetId="17">'CUADRO 1.11'!$A$3:$Z$58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1.6'!$A$1:$R$61</definedName>
    <definedName name="_xlnm.Print_Area" localSheetId="10">'CUADRO 1.8'!$A$1:$Y$102</definedName>
    <definedName name="_xlnm.Print_Area" localSheetId="11">'CUADRO 1.8 B'!$A$3:$Y$55</definedName>
    <definedName name="_xlnm.Print_Area" localSheetId="12">'CUADRO 1.8 C'!$A$1:$Z$83</definedName>
    <definedName name="_xlnm.Print_Area" localSheetId="13">'CUADRO 1.9'!$A$1:$Y$62</definedName>
    <definedName name="_xlnm.Print_Area" localSheetId="14">'CUADRO 1.9 B'!$A$1:$Y$48</definedName>
    <definedName name="_xlnm.Print_Area" localSheetId="15">'CUADRO 1.9 C'!$A$1:$Z$76</definedName>
    <definedName name="_xlnm.Print_Area" localSheetId="0">'INDICE'!$A$1:$D$33</definedName>
    <definedName name="PAX_NACIONAL" localSheetId="5">'CUADRO 1,3'!$A$6:$N$26</definedName>
    <definedName name="PAX_NACIONAL" localSheetId="6">'CUADRO 1,4'!$A$6:$T$42</definedName>
    <definedName name="PAX_NACIONAL" localSheetId="7">'CUADRO 1,5'!$A$6:$T$47</definedName>
    <definedName name="PAX_NACIONAL" localSheetId="9">'CUADRO 1,7'!$A$6:$N$51</definedName>
    <definedName name="PAX_NACIONAL" localSheetId="16">'CUADRO 1.10'!$A$6:$U$66</definedName>
    <definedName name="PAX_NACIONAL" localSheetId="17">'CUADRO 1.11'!$A$6:$U$56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1.8'!$A$6:$T$98</definedName>
    <definedName name="PAX_NACIONAL" localSheetId="11">'CUADRO 1.8 B'!$A$6:$T$52</definedName>
    <definedName name="PAX_NACIONAL" localSheetId="12">'CUADRO 1.8 C'!$A$6:$T$80</definedName>
    <definedName name="PAX_NACIONAL" localSheetId="13">'CUADRO 1.9'!$A$6:$T$58</definedName>
    <definedName name="PAX_NACIONAL" localSheetId="14">'CUADRO 1.9 B'!$A$6:$T$43</definedName>
    <definedName name="PAX_NACIONAL" localSheetId="15">'CUADRO 1.9 C'!$A$6:$T$71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<sst xmlns="http://schemas.openxmlformats.org/spreadsheetml/2006/main" count="1631" uniqueCount="513">
  <si>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</si>
  <si>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</si>
  <si>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</si>
  <si>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</si>
  <si>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</si>
  <si>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</si>
  <si>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</si>
  <si>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</si>
  <si>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</si>
  <si>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</si>
  <si>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</si>
  <si>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</si>
  <si>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</si>
  <si>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</si>
  <si>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</si>
  <si>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</si>
  <si>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</si>
  <si>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</si>
  <si>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</si>
  <si>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</si>
  <si>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</si>
  <si>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</si>
  <si>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</si>
  <si>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</si>
  <si>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</si>
  <si>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</si>
  <si>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</si>
  <si>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</si>
  <si>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</si>
  <si>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</si>
  <si>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</si>
  <si>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</si>
  <si>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</si>
  <si>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</si>
  <si>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</si>
  <si>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</si>
  <si>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</si>
  <si>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</si>
  <si>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</si>
  <si>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</si>
  <si>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</si>
  <si>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</si>
  <si>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</si>
  <si>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</si>
  <si>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</si>
  <si>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</si>
  <si>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</si>
  <si>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</si>
  <si>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</si>
  <si>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</si>
  <si>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</si>
  <si>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</si>
  <si>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</si>
  <si>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</si>
  <si>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</si>
  <si>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</si>
  <si>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</si>
  <si>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</si>
  <si>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</si>
  <si>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</si>
  <si>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</si>
  <si>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</si>
  <si>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</si>
  <si>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</si>
  <si>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</si>
  <si>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</si>
  <si>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</si>
  <si>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</si>
  <si>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</si>
  <si>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</si>
  <si>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</si>
  <si>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</si>
  <si>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</si>
  <si>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</si>
  <si>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</si>
  <si>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</si>
  <si>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</si>
  <si>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</si>
  <si>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</si>
  <si>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</si>
  <si>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</si>
  <si>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</si>
  <si>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</si>
  <si>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</si>
  <si>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</si>
  <si>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</si>
  <si>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</si>
  <si>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</si>
  <si>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</si>
  <si>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</si>
  <si>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</si>
  <si>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</si>
  <si>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</si>
  <si>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</si>
  <si>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</si>
  <si>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</si>
  <si>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</si>
  <si>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</si>
  <si>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</si>
  <si>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</si>
  <si>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</si>
  <si>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</si>
  <si>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</si>
  <si>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</si>
  <si>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</si>
  <si>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</si>
  <si>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</si>
  <si>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</si>
  <si>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</si>
  <si>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</si>
  <si>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</si>
  <si>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</si>
  <si>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</si>
  <si>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</si>
  <si>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</si>
  <si>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</si>
  <si>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</si>
  <si>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</si>
  <si>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</si>
  <si>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</si>
  <si>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</si>
  <si>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</si>
  <si>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</si>
  <si>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</si>
  <si>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</si>
  <si>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</si>
  <si>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</si>
  <si>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</si>
  <si>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</si>
  <si>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</si>
  <si>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</si>
  <si>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</si>
  <si>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</si>
  <si>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</si>
  <si>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</si>
  <si>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</si>
  <si>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</si>
  <si>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</si>
  <si>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</si>
  <si>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</si>
  <si>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</si>
  <si>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</si>
  <si>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</si>
  <si>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</si>
  <si>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</si>
  <si>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</si>
  <si>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</si>
  <si>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</si>
  <si>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</si>
  <si>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</si>
  <si>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Boletín Origen-Destino Septiembre 2017</t>
  </si>
  <si>
    <t>Ene- Sep 2016</t>
  </si>
  <si>
    <t>Ene- Sep 2017</t>
  </si>
  <si>
    <t>Sep 2017 - Sep 2016</t>
  </si>
  <si>
    <t>Ene - Sep 2017 / Ene - Sep 2016</t>
  </si>
  <si>
    <t>Septiembre 2017</t>
  </si>
  <si>
    <t>Septiembre 2016</t>
  </si>
  <si>
    <t>Enero - Septiembre 2017</t>
  </si>
  <si>
    <t>Enero - Septiembre 2016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</si>
  <si>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</si>
  <si>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</si>
  <si>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</si>
  <si>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</si>
  <si>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</si>
  <si>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</si>
  <si>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</si>
  <si>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</si>
  <si>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</si>
  <si>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</si>
  <si>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Sarpa</t>
  </si>
  <si>
    <t>Otras</t>
  </si>
  <si>
    <t>Aerosucre</t>
  </si>
  <si>
    <t>Aer Caribe</t>
  </si>
  <si>
    <t>LAS</t>
  </si>
  <si>
    <t>Aliansa</t>
  </si>
  <si>
    <t>Tampa</t>
  </si>
  <si>
    <t>Air Colombia</t>
  </si>
  <si>
    <t>Aerovanguardia</t>
  </si>
  <si>
    <t>Laser Aereo</t>
  </si>
  <si>
    <t>Llanera De Aviacion</t>
  </si>
  <si>
    <t>Aeroejecutivos de Antioquia</t>
  </si>
  <si>
    <t>Pacifica de Aviacion</t>
  </si>
  <si>
    <t>Aerogal</t>
  </si>
  <si>
    <t>American</t>
  </si>
  <si>
    <t>Lan Airlines</t>
  </si>
  <si>
    <t>Aeromexico</t>
  </si>
  <si>
    <t>TAM</t>
  </si>
  <si>
    <t>Iberia</t>
  </si>
  <si>
    <t>Jetblue</t>
  </si>
  <si>
    <t>Taca International Airlines S.A</t>
  </si>
  <si>
    <t>Taca</t>
  </si>
  <si>
    <t>Spirit Airlines</t>
  </si>
  <si>
    <t>United Airlines</t>
  </si>
  <si>
    <t>Copa</t>
  </si>
  <si>
    <t>Interjet</t>
  </si>
  <si>
    <t>Lacsa</t>
  </si>
  <si>
    <t>Air Europa</t>
  </si>
  <si>
    <t>Lan Peru</t>
  </si>
  <si>
    <t>Air France</t>
  </si>
  <si>
    <t>Lufthansa</t>
  </si>
  <si>
    <t>Delta</t>
  </si>
  <si>
    <t>Avior Airlines</t>
  </si>
  <si>
    <t>Air Canada</t>
  </si>
  <si>
    <t>Oceanair</t>
  </si>
  <si>
    <t>KLM</t>
  </si>
  <si>
    <t>Aerol. Argentinas</t>
  </si>
  <si>
    <t>Air Panama</t>
  </si>
  <si>
    <t>Turkish Airlines</t>
  </si>
  <si>
    <t>Tame</t>
  </si>
  <si>
    <t>Cubana</t>
  </si>
  <si>
    <t>UPS</t>
  </si>
  <si>
    <t>Atlas Air</t>
  </si>
  <si>
    <t>Aerotransporte de Carga Union</t>
  </si>
  <si>
    <t>Sky Lease I.</t>
  </si>
  <si>
    <t>Linea A. Carguera de Col</t>
  </si>
  <si>
    <t>Kelowna Flightcrft Air Charter Ltd.</t>
  </si>
  <si>
    <t>Martinair</t>
  </si>
  <si>
    <t>21 AIR LLC</t>
  </si>
  <si>
    <t>Cargolux</t>
  </si>
  <si>
    <t>Etihad Airways</t>
  </si>
  <si>
    <t>Mas Air</t>
  </si>
  <si>
    <t>Fedex</t>
  </si>
  <si>
    <t>Absa</t>
  </si>
  <si>
    <t>Cargojet Airways</t>
  </si>
  <si>
    <t>Dhl Aero Expreso, S.A.</t>
  </si>
  <si>
    <t>Incluye la carga y el correo. Información en toneladas</t>
  </si>
  <si>
    <t>BOG-MDE-BOG</t>
  </si>
  <si>
    <t>BOG-CTG-BOG</t>
  </si>
  <si>
    <t>BOG-CLO-BOG</t>
  </si>
  <si>
    <t>BOG-BAQ-BOG</t>
  </si>
  <si>
    <t>BOG-SMR-BOG</t>
  </si>
  <si>
    <t>BOG-ADZ-BOG</t>
  </si>
  <si>
    <t>BOG-BGA-BOG</t>
  </si>
  <si>
    <t>BOG-PEI-BOG</t>
  </si>
  <si>
    <t>CTG-MDE-CTG</t>
  </si>
  <si>
    <t>BOG-MTR-BOG</t>
  </si>
  <si>
    <t>BOG-CUC-BOG</t>
  </si>
  <si>
    <t>ADZ-MDE-ADZ</t>
  </si>
  <si>
    <t>ADZ-CLO-ADZ</t>
  </si>
  <si>
    <t>CLO-MDE-CLO</t>
  </si>
  <si>
    <t>BOG-VUP-BOG</t>
  </si>
  <si>
    <t>BOG-EYP-BOG</t>
  </si>
  <si>
    <t>MDE-SMR-MDE</t>
  </si>
  <si>
    <t>BAQ-MDE-BAQ</t>
  </si>
  <si>
    <t>BOG-NVA-BOG</t>
  </si>
  <si>
    <t>ADZ-CTG-ADZ</t>
  </si>
  <si>
    <t>BOG-AXM-BOG</t>
  </si>
  <si>
    <t>EOH-UIB-EOH</t>
  </si>
  <si>
    <t>CLO-CTG-CLO</t>
  </si>
  <si>
    <t>CTG-PEI-CTG</t>
  </si>
  <si>
    <t>BOG-LET-BOG</t>
  </si>
  <si>
    <t>BOG-PSO-BOG</t>
  </si>
  <si>
    <t>APO-EOH-APO</t>
  </si>
  <si>
    <t>BOG-MZL-BOG</t>
  </si>
  <si>
    <t>CLO-BAQ-CLO</t>
  </si>
  <si>
    <t>BOG-PPN-BOG</t>
  </si>
  <si>
    <t>BOG-EOH-BOG</t>
  </si>
  <si>
    <t>BOG-RCH-BOG</t>
  </si>
  <si>
    <t>CLO-SMR-CLO</t>
  </si>
  <si>
    <t>BOG-UIB-BOG</t>
  </si>
  <si>
    <t>BOG-EJA-BOG</t>
  </si>
  <si>
    <t>EOH-PEI-EOH</t>
  </si>
  <si>
    <t>EOH-MTR-EOH</t>
  </si>
  <si>
    <t>BOG-IBE-BOG</t>
  </si>
  <si>
    <t>BOG-FLA-BOG</t>
  </si>
  <si>
    <t>BOG-AUC-BOG</t>
  </si>
  <si>
    <t>ADZ-PVA-ADZ</t>
  </si>
  <si>
    <t>CUC-BGA-CUC</t>
  </si>
  <si>
    <t>CLO-TCO-CLO</t>
  </si>
  <si>
    <t>ADZ-PEI-ADZ</t>
  </si>
  <si>
    <t>CTG-BGA-CTG</t>
  </si>
  <si>
    <t>BOG-CZU-BOG</t>
  </si>
  <si>
    <t>CLO-PSO-CLO</t>
  </si>
  <si>
    <t>BOG-VVC-BOG</t>
  </si>
  <si>
    <t>ADZ-BGA-ADZ</t>
  </si>
  <si>
    <t>CAQ-EOH-CAQ</t>
  </si>
  <si>
    <t>OTRAS</t>
  </si>
  <si>
    <t>BOG-MIA-BOG</t>
  </si>
  <si>
    <t>MDE-MIA-MDE</t>
  </si>
  <si>
    <t>BOG-FLL-BOG</t>
  </si>
  <si>
    <t>BOG-JFK-BOG</t>
  </si>
  <si>
    <t>CLO-MIA-CLO</t>
  </si>
  <si>
    <t>BOG-IAH-BOG</t>
  </si>
  <si>
    <t>BOG-MCO-BOG</t>
  </si>
  <si>
    <t>MDE-FLL-MDE</t>
  </si>
  <si>
    <t>BAQ-MIA-BAQ</t>
  </si>
  <si>
    <t>BOG-LAX-BOG</t>
  </si>
  <si>
    <t>CTG-FLL-CTG</t>
  </si>
  <si>
    <t>CTG-MIA-CTG</t>
  </si>
  <si>
    <t>BOG-YYZ-BOG</t>
  </si>
  <si>
    <t>BOG-EWR-BOG</t>
  </si>
  <si>
    <t>MDE-JFK-MDE</t>
  </si>
  <si>
    <t>BOG-ATL-BOG</t>
  </si>
  <si>
    <t>BOG-IAD-BOG</t>
  </si>
  <si>
    <t>BOG-DFW-BOG</t>
  </si>
  <si>
    <t>CTG-JFK-CTG</t>
  </si>
  <si>
    <t>BOG-BOS-BOG</t>
  </si>
  <si>
    <t>PEI-JFK-PEI</t>
  </si>
  <si>
    <t>AXM-FLL-AXM</t>
  </si>
  <si>
    <t>CTG-ATL-CTG</t>
  </si>
  <si>
    <t>MDE-ATL-MDE</t>
  </si>
  <si>
    <t>MDE-EWR-MDE</t>
  </si>
  <si>
    <t>BAQ-JFK-BAQ</t>
  </si>
  <si>
    <t>BOG-LIM-BOG</t>
  </si>
  <si>
    <t>BOG-UIO-BOG</t>
  </si>
  <si>
    <t>BOG-SCL-BOG</t>
  </si>
  <si>
    <t>BOG-BUE-BOG</t>
  </si>
  <si>
    <t>BOG-GRU-BOG</t>
  </si>
  <si>
    <t>BOG-GYE-BOG</t>
  </si>
  <si>
    <t>CTG-LIM-CTG</t>
  </si>
  <si>
    <t>BOG-RIO-BOG</t>
  </si>
  <si>
    <t>BOG-VLN-BOG</t>
  </si>
  <si>
    <t>BOG-CCS-BOG</t>
  </si>
  <si>
    <t>MDE-LIM-MDE</t>
  </si>
  <si>
    <t>CLO-GYE-CLO</t>
  </si>
  <si>
    <t>CLO-LIM-CLO</t>
  </si>
  <si>
    <t>BOG-LPB-BOG</t>
  </si>
  <si>
    <t>BOG-MVD-BOG</t>
  </si>
  <si>
    <t>BOG-FOR-BOG</t>
  </si>
  <si>
    <t>BOG-MAD-BOG</t>
  </si>
  <si>
    <t>BOG-BCN-BOG</t>
  </si>
  <si>
    <t>CLO-MAD-CLO</t>
  </si>
  <si>
    <t>MDE-MAD-MDE</t>
  </si>
  <si>
    <t>BOG-FRA-BOG</t>
  </si>
  <si>
    <t>BOG-CDG-BOG</t>
  </si>
  <si>
    <t>BOG-AMS-BOG</t>
  </si>
  <si>
    <t>PEI-MAD-PEI</t>
  </si>
  <si>
    <t>BOG-IST-BOG</t>
  </si>
  <si>
    <t>CLO-BCN-CLO</t>
  </si>
  <si>
    <t>BAQ-MAD-BAQ</t>
  </si>
  <si>
    <t>CTG-MAD-CTG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</si>
  <si>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</si>
  <si>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</si>
  <si>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</si>
  <si>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</si>
  <si>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</si>
  <si>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</si>
  <si>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</si>
  <si>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</si>
  <si>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</si>
  <si>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PEI-PTY-PEI</t>
  </si>
  <si>
    <t>BOG-SAL-BOG</t>
  </si>
  <si>
    <t>BOG-PUJ-BOG</t>
  </si>
  <si>
    <t>MDE-MEX-MDE</t>
  </si>
  <si>
    <t>ADZ-PTY-ADZ</t>
  </si>
  <si>
    <t>MDE-PAC-MDE</t>
  </si>
  <si>
    <t>BGA-PTY-BGA</t>
  </si>
  <si>
    <t>BOG-SDQ-BOG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</si>
  <si>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</si>
  <si>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</si>
  <si>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</si>
  <si>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</si>
  <si>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</si>
  <si>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</si>
  <si>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</si>
  <si>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</si>
  <si>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</si>
  <si>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</si>
  <si>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</si>
  <si>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</si>
  <si>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</si>
  <si>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</si>
  <si>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</si>
  <si>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</si>
  <si>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</si>
  <si>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</si>
  <si>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</si>
  <si>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</si>
  <si>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</si>
  <si>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</si>
  <si>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</si>
  <si>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</si>
  <si>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</si>
  <si>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</si>
  <si>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AUSTRALIA</t>
  </si>
  <si>
    <t>SUIZA</t>
  </si>
  <si>
    <t>BELGICA</t>
  </si>
  <si>
    <t>TURQUIA</t>
  </si>
  <si>
    <t>PORTUGAL</t>
  </si>
  <si>
    <t>AUSTRIA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</si>
  <si>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</si>
  <si>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</si>
  <si>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</si>
  <si>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</si>
  <si>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</si>
  <si>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</si>
  <si>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</si>
  <si>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</si>
  <si>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</si>
  <si>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</si>
  <si>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</si>
  <si>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</si>
  <si>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CLO-UIO-CLO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</si>
  <si>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</si>
  <si>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</si>
  <si>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</si>
  <si>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</si>
  <si>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</si>
  <si>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</si>
  <si>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</si>
  <si>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</si>
  <si>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</si>
  <si>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</si>
  <si>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SAN ANDRES - ISLA</t>
  </si>
  <si>
    <t>SAN ANDRES-GUSTAVO ROJAS PINILLA</t>
  </si>
  <si>
    <t>BARRANQUILLA</t>
  </si>
  <si>
    <t>BARRANQUILLA-E. CORTISSOZ</t>
  </si>
  <si>
    <t>SANTA MARTA</t>
  </si>
  <si>
    <t>SANTA MARTA - SIMON BOLIVAR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</si>
  <si>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</si>
  <si>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</si>
  <si>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</si>
  <si>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</si>
  <si>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</si>
  <si>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</si>
  <si>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</si>
  <si>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</si>
  <si>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</si>
  <si>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</si>
  <si>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QUIBDO</t>
  </si>
  <si>
    <t>QUIBDO - EL CARAÑO</t>
  </si>
  <si>
    <t>EL YOPAL</t>
  </si>
  <si>
    <t>VALLEDUPAR</t>
  </si>
  <si>
    <t>VALLEDUPAR-ALFONSO LOPEZ P.</t>
  </si>
  <si>
    <t>ARMENIA</t>
  </si>
  <si>
    <t>ARMENIA - EL EDEN</t>
  </si>
  <si>
    <t>NEIVA</t>
  </si>
  <si>
    <t>NEIVA - BENITO SALAS</t>
  </si>
  <si>
    <t>LETICIA</t>
  </si>
  <si>
    <t>LETICIA-ALFREDO VASQUEZ COBO</t>
  </si>
  <si>
    <t>PASTO</t>
  </si>
  <si>
    <t>PASTO - ANTONIO NARIQO</t>
  </si>
  <si>
    <t>MANIZALES</t>
  </si>
  <si>
    <t>MANIZALES - LA NUBIA</t>
  </si>
  <si>
    <t>CAREPA</t>
  </si>
  <si>
    <t>ANTONIO ROLDAN BETANCOURT</t>
  </si>
  <si>
    <t>POPAYAN</t>
  </si>
  <si>
    <t>POPAYAN - GMOLEON VALENCIA</t>
  </si>
  <si>
    <t>VILLAVICENCIO</t>
  </si>
  <si>
    <t>VANGUARDIA</t>
  </si>
  <si>
    <t>RIOHACHA</t>
  </si>
  <si>
    <t>RIOHACHA-ALMIRANTE PADILLA</t>
  </si>
  <si>
    <t>IBAGUE</t>
  </si>
  <si>
    <t>IBAGUE - PERALES</t>
  </si>
  <si>
    <t>ARAUCA - MUNICIPIO</t>
  </si>
  <si>
    <t>ARAUCA - SANTIAGO PEREZ QUIROZ</t>
  </si>
  <si>
    <t>TUMACO</t>
  </si>
  <si>
    <t>TUMACO - LA FLORIDA</t>
  </si>
  <si>
    <t>BARRANCABERMEJA</t>
  </si>
  <si>
    <t>BARRANCABERMEJA-YARIGUIES</t>
  </si>
  <si>
    <t>FLORENCIA</t>
  </si>
  <si>
    <t>GUSTAVO ARTUNDUAGA PAREDES</t>
  </si>
  <si>
    <t>COROZAL</t>
  </si>
  <si>
    <t>COROZAL - LAS BRUJAS</t>
  </si>
  <si>
    <t>PUERTO ASIS</t>
  </si>
  <si>
    <t>PUERTO ASIS - 3 DE MAYO</t>
  </si>
  <si>
    <t>PROVIDENCIA</t>
  </si>
  <si>
    <t>PROVIDENCIA- EL EMBRUJO</t>
  </si>
  <si>
    <t>BAHIA SOLANO</t>
  </si>
  <si>
    <t>BAHIA SOLANO - JOSE C. MUTIS</t>
  </si>
  <si>
    <t>PUERTO INIRIDA</t>
  </si>
  <si>
    <t>PUERTO INIRIDA - CESAR GAVIRIA TRUJ</t>
  </si>
  <si>
    <t>LA MACARENA</t>
  </si>
  <si>
    <t>LA MACARENA - META</t>
  </si>
  <si>
    <t>MAICAO</t>
  </si>
  <si>
    <t>JORGE ISAACS (ANTES LA MINA)</t>
  </si>
  <si>
    <t>GUAPI</t>
  </si>
  <si>
    <t>GUAPI - JUAN CASIANO</t>
  </si>
  <si>
    <t>NUQUI</t>
  </si>
  <si>
    <t>NUQUI - REYES MURILLO</t>
  </si>
  <si>
    <t>MITU</t>
  </si>
  <si>
    <t>PUERTO CARRENO</t>
  </si>
  <si>
    <t>CARREÑO-GERMAN OLANO</t>
  </si>
  <si>
    <t>VILLA GARZON</t>
  </si>
  <si>
    <t>CAUCASIA</t>
  </si>
  <si>
    <t>CAUCASIA- JUAN H. WHITE</t>
  </si>
  <si>
    <t>PUERTO GAITAN</t>
  </si>
  <si>
    <t>MORELIA</t>
  </si>
  <si>
    <t>SAN JOSE DEL GUAVIARE</t>
  </si>
  <si>
    <t>SARAVENA-COLONIZADORES</t>
  </si>
  <si>
    <t>ALDANA</t>
  </si>
  <si>
    <t>IPIALES - SAN LUIS</t>
  </si>
  <si>
    <t>URIBIA</t>
  </si>
  <si>
    <t>PUERTO BOLIVAR - PORTETE</t>
  </si>
  <si>
    <t>PUERTO LEGUIZAMO</t>
  </si>
  <si>
    <t>PITALITO</t>
  </si>
  <si>
    <t>PITALITO -CONTADOR</t>
  </si>
  <si>
    <t>TOLU</t>
  </si>
  <si>
    <t>BUENAVENTURA</t>
  </si>
  <si>
    <t>BUENAVENTURA - GERARDO TOBAR LOPEZ</t>
  </si>
  <si>
    <t>CUMARIBO</t>
  </si>
  <si>
    <t>EL BAGRE</t>
  </si>
  <si>
    <t>LOMA DE CHIRIGUANA</t>
  </si>
  <si>
    <t>CALENTURITAS</t>
  </si>
  <si>
    <t>TIMBIQUI</t>
  </si>
  <si>
    <t>ACANDI</t>
  </si>
  <si>
    <t>FLANDES</t>
  </si>
  <si>
    <t>GIRARDOT SANTIAGO VILA</t>
  </si>
  <si>
    <t>MIRAFLORES - GUAVIARE</t>
  </si>
  <si>
    <t>MIRAFLORES</t>
  </si>
  <si>
    <t>GUAINIA (BARRANCO MINAS)</t>
  </si>
  <si>
    <t>BARRANCO MINAS</t>
  </si>
  <si>
    <t>LA PEDRERA</t>
  </si>
  <si>
    <t>TARAIRA</t>
  </si>
  <si>
    <t>CARURU</t>
  </si>
  <si>
    <t>EL RASTRO</t>
  </si>
  <si>
    <t>SANTA RITA - VICHADA</t>
  </si>
  <si>
    <t>CENTRO ADM. "MARANDUA"</t>
  </si>
  <si>
    <t>ARARACUARA</t>
  </si>
  <si>
    <t>SOLANO</t>
  </si>
  <si>
    <t>TARAPACA</t>
  </si>
  <si>
    <t>Nota: No incluye carga en tránsito. La carga Incluye el correo. Carga en toneladas.</t>
  </si>
  <si>
    <t>Carga en toneladas.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</si>
</sst>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Century Gothic"/>
      <family val="2"/>
    </font>
    <font>
      <sz val="13"/>
      <color indexed="12"/>
      <name val="Century Gothic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double"/>
      <right style="medium"/>
      <top style="thin">
        <color theme="0" tint="-0.149959996342659"/>
      </top>
      <bottom style="medium"/>
    </border>
    <border>
      <left>
        <color indexed="63"/>
      </left>
      <right style="thick"/>
      <top style="thin">
        <color theme="0" tint="-0.149959996342659"/>
      </top>
      <bottom style="medium"/>
    </border>
    <border>
      <left style="medium"/>
      <right style="thick"/>
      <top style="thin">
        <color theme="0" tint="-0.149959996342659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63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4" borderId="35" xfId="58" applyNumberFormat="1" applyFont="1" applyFill="1" applyBorder="1" applyAlignment="1">
      <alignment horizontal="right" vertical="center"/>
      <protection/>
    </xf>
    <xf numFmtId="3" fontId="26" fillId="34" borderId="36" xfId="58" applyNumberFormat="1" applyFont="1" applyFill="1" applyBorder="1" applyAlignment="1">
      <alignment vertical="center"/>
      <protection/>
    </xf>
    <xf numFmtId="3" fontId="26" fillId="34" borderId="37" xfId="58" applyNumberFormat="1" applyFont="1" applyFill="1" applyBorder="1" applyAlignment="1">
      <alignment vertical="center"/>
      <protection/>
    </xf>
    <xf numFmtId="3" fontId="26" fillId="34" borderId="38" xfId="58" applyNumberFormat="1" applyFont="1" applyFill="1" applyBorder="1" applyAlignment="1">
      <alignment vertical="center"/>
      <protection/>
    </xf>
    <xf numFmtId="3" fontId="26" fillId="34" borderId="39" xfId="58" applyNumberFormat="1" applyFont="1" applyFill="1" applyBorder="1" applyAlignment="1">
      <alignment vertical="center"/>
      <protection/>
    </xf>
    <xf numFmtId="181" fontId="26" fillId="34" borderId="40" xfId="58" applyNumberFormat="1" applyFont="1" applyFill="1" applyBorder="1" applyAlignment="1">
      <alignment vertical="center"/>
      <protection/>
    </xf>
    <xf numFmtId="3" fontId="26" fillId="34" borderId="41" xfId="58" applyNumberFormat="1" applyFont="1" applyFill="1" applyBorder="1" applyAlignment="1">
      <alignment vertical="center"/>
      <protection/>
    </xf>
    <xf numFmtId="10" fontId="26" fillId="34" borderId="40" xfId="58" applyNumberFormat="1" applyFont="1" applyFill="1" applyBorder="1" applyAlignment="1">
      <alignment horizontal="right" vertical="center"/>
      <protection/>
    </xf>
    <xf numFmtId="3" fontId="26" fillId="34" borderId="42" xfId="58" applyNumberFormat="1" applyFont="1" applyFill="1" applyBorder="1" applyAlignment="1">
      <alignment vertical="center"/>
      <protection/>
    </xf>
    <xf numFmtId="0" fontId="26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7" fillId="0" borderId="0" xfId="58" applyNumberFormat="1" applyFont="1" applyFill="1" applyAlignment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5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6" borderId="48" xfId="58" applyNumberFormat="1" applyFont="1" applyFill="1" applyBorder="1" applyAlignment="1">
      <alignment horizontal="right"/>
      <protection/>
    </xf>
    <xf numFmtId="3" fontId="12" fillId="36" borderId="49" xfId="58" applyNumberFormat="1" applyFont="1" applyFill="1" applyBorder="1">
      <alignment/>
      <protection/>
    </xf>
    <xf numFmtId="3" fontId="12" fillId="36" borderId="50" xfId="58" applyNumberFormat="1" applyFont="1" applyFill="1" applyBorder="1">
      <alignment/>
      <protection/>
    </xf>
    <xf numFmtId="3" fontId="12" fillId="36" borderId="51" xfId="58" applyNumberFormat="1" applyFont="1" applyFill="1" applyBorder="1">
      <alignment/>
      <protection/>
    </xf>
    <xf numFmtId="10" fontId="12" fillId="36" borderId="52" xfId="58" applyNumberFormat="1" applyFont="1" applyFill="1" applyBorder="1">
      <alignment/>
      <protection/>
    </xf>
    <xf numFmtId="10" fontId="12" fillId="36" borderId="52" xfId="58" applyNumberFormat="1" applyFont="1" applyFill="1" applyBorder="1" applyAlignment="1">
      <alignment horizontal="right"/>
      <protection/>
    </xf>
    <xf numFmtId="0" fontId="12" fillId="36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6" borderId="54" xfId="58" applyNumberFormat="1" applyFont="1" applyFill="1" applyBorder="1" applyAlignment="1">
      <alignment horizontal="right" vertical="center"/>
      <protection/>
    </xf>
    <xf numFmtId="3" fontId="12" fillId="36" borderId="55" xfId="58" applyNumberFormat="1" applyFont="1" applyFill="1" applyBorder="1" applyAlignment="1">
      <alignment vertical="center"/>
      <protection/>
    </xf>
    <xf numFmtId="3" fontId="12" fillId="36" borderId="56" xfId="58" applyNumberFormat="1" applyFont="1" applyFill="1" applyBorder="1" applyAlignment="1">
      <alignment vertical="center"/>
      <protection/>
    </xf>
    <xf numFmtId="3" fontId="12" fillId="36" borderId="57" xfId="58" applyNumberFormat="1" applyFont="1" applyFill="1" applyBorder="1" applyAlignment="1">
      <alignment vertical="center"/>
      <protection/>
    </xf>
    <xf numFmtId="10" fontId="12" fillId="36" borderId="58" xfId="58" applyNumberFormat="1" applyFont="1" applyFill="1" applyBorder="1" applyAlignment="1">
      <alignment vertical="center"/>
      <protection/>
    </xf>
    <xf numFmtId="10" fontId="12" fillId="36" borderId="58" xfId="58" applyNumberFormat="1" applyFont="1" applyFill="1" applyBorder="1" applyAlignment="1">
      <alignment horizontal="right" vertical="center"/>
      <protection/>
    </xf>
    <xf numFmtId="0" fontId="12" fillId="36" borderId="59" xfId="58" applyFont="1" applyFill="1" applyBorder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10" fontId="25" fillId="34" borderId="60" xfId="58" applyNumberFormat="1" applyFont="1" applyFill="1" applyBorder="1" applyAlignment="1">
      <alignment horizontal="right" vertical="center"/>
      <protection/>
    </xf>
    <xf numFmtId="3" fontId="25" fillId="34" borderId="61" xfId="58" applyNumberFormat="1" applyFont="1" applyFill="1" applyBorder="1" applyAlignment="1">
      <alignment vertical="center"/>
      <protection/>
    </xf>
    <xf numFmtId="3" fontId="25" fillId="34" borderId="62" xfId="58" applyNumberFormat="1" applyFont="1" applyFill="1" applyBorder="1" applyAlignment="1">
      <alignment vertical="center"/>
      <protection/>
    </xf>
    <xf numFmtId="3" fontId="25" fillId="34" borderId="63" xfId="58" applyNumberFormat="1" applyFont="1" applyFill="1" applyBorder="1" applyAlignment="1">
      <alignment vertical="center"/>
      <protection/>
    </xf>
    <xf numFmtId="9" fontId="25" fillId="34" borderId="64" xfId="58" applyNumberFormat="1" applyFont="1" applyFill="1" applyBorder="1" applyAlignment="1">
      <alignment vertical="center"/>
      <protection/>
    </xf>
    <xf numFmtId="0" fontId="25" fillId="34" borderId="65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6" borderId="48" xfId="58" applyNumberFormat="1" applyFont="1" applyFill="1" applyBorder="1" applyAlignment="1">
      <alignment horizontal="right"/>
      <protection/>
    </xf>
    <xf numFmtId="3" fontId="6" fillId="36" borderId="66" xfId="58" applyNumberFormat="1" applyFont="1" applyFill="1" applyBorder="1">
      <alignment/>
      <protection/>
    </xf>
    <xf numFmtId="3" fontId="6" fillId="36" borderId="67" xfId="58" applyNumberFormat="1" applyFont="1" applyFill="1" applyBorder="1">
      <alignment/>
      <protection/>
    </xf>
    <xf numFmtId="3" fontId="6" fillId="36" borderId="49" xfId="58" applyNumberFormat="1" applyFont="1" applyFill="1" applyBorder="1">
      <alignment/>
      <protection/>
    </xf>
    <xf numFmtId="3" fontId="6" fillId="36" borderId="50" xfId="58" applyNumberFormat="1" applyFont="1" applyFill="1" applyBorder="1">
      <alignment/>
      <protection/>
    </xf>
    <xf numFmtId="3" fontId="6" fillId="36" borderId="51" xfId="58" applyNumberFormat="1" applyFont="1" applyFill="1" applyBorder="1">
      <alignment/>
      <protection/>
    </xf>
    <xf numFmtId="10" fontId="6" fillId="36" borderId="52" xfId="58" applyNumberFormat="1" applyFont="1" applyFill="1" applyBorder="1">
      <alignment/>
      <protection/>
    </xf>
    <xf numFmtId="10" fontId="6" fillId="36" borderId="52" xfId="58" applyNumberFormat="1" applyFont="1" applyFill="1" applyBorder="1" applyAlignment="1">
      <alignment horizontal="right"/>
      <protection/>
    </xf>
    <xf numFmtId="0" fontId="6" fillId="36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6" borderId="54" xfId="58" applyNumberFormat="1" applyFont="1" applyFill="1" applyBorder="1" applyAlignment="1">
      <alignment horizontal="right"/>
      <protection/>
    </xf>
    <xf numFmtId="3" fontId="6" fillId="36" borderId="68" xfId="58" applyNumberFormat="1" applyFont="1" applyFill="1" applyBorder="1">
      <alignment/>
      <protection/>
    </xf>
    <xf numFmtId="3" fontId="6" fillId="36" borderId="69" xfId="58" applyNumberFormat="1" applyFont="1" applyFill="1" applyBorder="1">
      <alignment/>
      <protection/>
    </xf>
    <xf numFmtId="3" fontId="6" fillId="36" borderId="55" xfId="58" applyNumberFormat="1" applyFont="1" applyFill="1" applyBorder="1">
      <alignment/>
      <protection/>
    </xf>
    <xf numFmtId="3" fontId="6" fillId="36" borderId="56" xfId="58" applyNumberFormat="1" applyFont="1" applyFill="1" applyBorder="1">
      <alignment/>
      <protection/>
    </xf>
    <xf numFmtId="3" fontId="6" fillId="36" borderId="57" xfId="58" applyNumberFormat="1" applyFont="1" applyFill="1" applyBorder="1">
      <alignment/>
      <protection/>
    </xf>
    <xf numFmtId="10" fontId="6" fillId="36" borderId="58" xfId="58" applyNumberFormat="1" applyFont="1" applyFill="1" applyBorder="1">
      <alignment/>
      <protection/>
    </xf>
    <xf numFmtId="10" fontId="6" fillId="36" borderId="58" xfId="58" applyNumberFormat="1" applyFont="1" applyFill="1" applyBorder="1" applyAlignment="1">
      <alignment horizontal="right"/>
      <protection/>
    </xf>
    <xf numFmtId="0" fontId="6" fillId="36" borderId="59" xfId="58" applyFont="1" applyFill="1" applyBorder="1">
      <alignment/>
      <protection/>
    </xf>
    <xf numFmtId="10" fontId="26" fillId="8" borderId="60" xfId="58" applyNumberFormat="1" applyFont="1" applyFill="1" applyBorder="1" applyAlignment="1">
      <alignment horizontal="right" vertical="center"/>
      <protection/>
    </xf>
    <xf numFmtId="3" fontId="26" fillId="8" borderId="70" xfId="58" applyNumberFormat="1" applyFont="1" applyFill="1" applyBorder="1" applyAlignment="1">
      <alignment vertical="center"/>
      <protection/>
    </xf>
    <xf numFmtId="3" fontId="26" fillId="8" borderId="71" xfId="58" applyNumberFormat="1" applyFont="1" applyFill="1" applyBorder="1" applyAlignment="1">
      <alignment vertical="center"/>
      <protection/>
    </xf>
    <xf numFmtId="3" fontId="26" fillId="8" borderId="72" xfId="58" applyNumberFormat="1" applyFont="1" applyFill="1" applyBorder="1" applyAlignment="1">
      <alignment vertical="center"/>
      <protection/>
    </xf>
    <xf numFmtId="3" fontId="26" fillId="8" borderId="0" xfId="58" applyNumberFormat="1" applyFont="1" applyFill="1" applyBorder="1" applyAlignment="1">
      <alignment vertical="center"/>
      <protection/>
    </xf>
    <xf numFmtId="3" fontId="26" fillId="8" borderId="73" xfId="58" applyNumberFormat="1" applyFont="1" applyFill="1" applyBorder="1" applyAlignment="1">
      <alignment vertical="center"/>
      <protection/>
    </xf>
    <xf numFmtId="10" fontId="26" fillId="8" borderId="74" xfId="58" applyNumberFormat="1" applyFont="1" applyFill="1" applyBorder="1" applyAlignment="1">
      <alignment vertical="center"/>
      <protection/>
    </xf>
    <xf numFmtId="10" fontId="26" fillId="8" borderId="74" xfId="58" applyNumberFormat="1" applyFont="1" applyFill="1" applyBorder="1" applyAlignment="1">
      <alignment horizontal="right" vertical="center"/>
      <protection/>
    </xf>
    <xf numFmtId="0" fontId="26" fillId="8" borderId="75" xfId="58" applyNumberFormat="1" applyFont="1" applyFill="1" applyBorder="1" applyAlignment="1">
      <alignment vertical="center"/>
      <protection/>
    </xf>
    <xf numFmtId="0" fontId="26" fillId="37" borderId="75" xfId="58" applyNumberFormat="1" applyFont="1" applyFill="1" applyBorder="1" applyAlignment="1">
      <alignment vertical="center"/>
      <protection/>
    </xf>
    <xf numFmtId="3" fontId="12" fillId="36" borderId="69" xfId="58" applyNumberFormat="1" applyFont="1" applyFill="1" applyBorder="1" applyAlignment="1">
      <alignment vertical="center"/>
      <protection/>
    </xf>
    <xf numFmtId="10" fontId="12" fillId="36" borderId="76" xfId="58" applyNumberFormat="1" applyFont="1" applyFill="1" applyBorder="1" applyAlignment="1">
      <alignment horizontal="right" vertical="center"/>
      <protection/>
    </xf>
    <xf numFmtId="3" fontId="12" fillId="36" borderId="77" xfId="58" applyNumberFormat="1" applyFont="1" applyFill="1" applyBorder="1" applyAlignment="1">
      <alignment vertical="center"/>
      <protection/>
    </xf>
    <xf numFmtId="3" fontId="12" fillId="36" borderId="78" xfId="58" applyNumberFormat="1" applyFont="1" applyFill="1" applyBorder="1" applyAlignment="1">
      <alignment vertical="center"/>
      <protection/>
    </xf>
    <xf numFmtId="3" fontId="12" fillId="36" borderId="79" xfId="58" applyNumberFormat="1" applyFont="1" applyFill="1" applyBorder="1" applyAlignment="1">
      <alignment vertical="center"/>
      <protection/>
    </xf>
    <xf numFmtId="10" fontId="12" fillId="36" borderId="80" xfId="58" applyNumberFormat="1" applyFont="1" applyFill="1" applyBorder="1" applyAlignment="1">
      <alignment vertical="center"/>
      <protection/>
    </xf>
    <xf numFmtId="10" fontId="12" fillId="36" borderId="80" xfId="58" applyNumberFormat="1" applyFont="1" applyFill="1" applyBorder="1" applyAlignment="1">
      <alignment horizontal="right" vertical="center"/>
      <protection/>
    </xf>
    <xf numFmtId="0" fontId="12" fillId="36" borderId="81" xfId="58" applyFont="1" applyFill="1" applyBorder="1" applyAlignment="1">
      <alignment vertical="center"/>
      <protection/>
    </xf>
    <xf numFmtId="10" fontId="25" fillId="34" borderId="82" xfId="58" applyNumberFormat="1" applyFont="1" applyFill="1" applyBorder="1" applyAlignment="1">
      <alignment horizontal="right" vertical="center"/>
      <protection/>
    </xf>
    <xf numFmtId="3" fontId="25" fillId="34" borderId="38" xfId="58" applyNumberFormat="1" applyFont="1" applyFill="1" applyBorder="1" applyAlignment="1">
      <alignment vertical="center"/>
      <protection/>
    </xf>
    <xf numFmtId="3" fontId="25" fillId="34" borderId="37" xfId="58" applyNumberFormat="1" applyFont="1" applyFill="1" applyBorder="1" applyAlignment="1">
      <alignment vertical="center"/>
      <protection/>
    </xf>
    <xf numFmtId="3" fontId="25" fillId="34" borderId="42" xfId="58" applyNumberFormat="1" applyFont="1" applyFill="1" applyBorder="1" applyAlignment="1">
      <alignment vertical="center"/>
      <protection/>
    </xf>
    <xf numFmtId="181" fontId="25" fillId="34" borderId="83" xfId="58" applyNumberFormat="1" applyFont="1" applyFill="1" applyBorder="1" applyAlignment="1">
      <alignment vertical="center"/>
      <protection/>
    </xf>
    <xf numFmtId="0" fontId="26" fillId="34" borderId="75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6" borderId="48" xfId="58" applyNumberFormat="1" applyFont="1" applyFill="1" applyBorder="1" applyAlignment="1">
      <alignment horizontal="right" vertical="center"/>
      <protection/>
    </xf>
    <xf numFmtId="3" fontId="12" fillId="36" borderId="49" xfId="58" applyNumberFormat="1" applyFont="1" applyFill="1" applyBorder="1" applyAlignment="1">
      <alignment vertical="center"/>
      <protection/>
    </xf>
    <xf numFmtId="3" fontId="12" fillId="36" borderId="50" xfId="58" applyNumberFormat="1" applyFont="1" applyFill="1" applyBorder="1" applyAlignment="1">
      <alignment vertical="center"/>
      <protection/>
    </xf>
    <xf numFmtId="3" fontId="12" fillId="36" borderId="51" xfId="58" applyNumberFormat="1" applyFont="1" applyFill="1" applyBorder="1" applyAlignment="1">
      <alignment vertical="center"/>
      <protection/>
    </xf>
    <xf numFmtId="10" fontId="12" fillId="36" borderId="52" xfId="58" applyNumberFormat="1" applyFont="1" applyFill="1" applyBorder="1" applyAlignment="1">
      <alignment vertical="center"/>
      <protection/>
    </xf>
    <xf numFmtId="0" fontId="12" fillId="36" borderId="53" xfId="58" applyFont="1" applyFill="1" applyBorder="1" applyAlignment="1">
      <alignment vertical="center"/>
      <protection/>
    </xf>
    <xf numFmtId="0" fontId="34" fillId="0" borderId="0" xfId="57" applyFont="1" applyFill="1">
      <alignment/>
      <protection/>
    </xf>
    <xf numFmtId="0" fontId="35" fillId="0" borderId="0" xfId="57" applyFont="1" applyFill="1">
      <alignment/>
      <protection/>
    </xf>
    <xf numFmtId="17" fontId="35" fillId="0" borderId="0" xfId="57" applyNumberFormat="1" applyFont="1" applyFill="1">
      <alignment/>
      <protection/>
    </xf>
    <xf numFmtId="0" fontId="38" fillId="34" borderId="84" xfId="57" applyFont="1" applyFill="1" applyBorder="1">
      <alignment/>
      <protection/>
    </xf>
    <xf numFmtId="0" fontId="39" fillId="34" borderId="85" xfId="46" applyFont="1" applyFill="1" applyBorder="1" applyAlignment="1" applyProtection="1">
      <alignment horizontal="left" indent="1"/>
      <protection/>
    </xf>
    <xf numFmtId="0" fontId="38" fillId="34" borderId="86" xfId="57" applyFont="1" applyFill="1" applyBorder="1">
      <alignment/>
      <protection/>
    </xf>
    <xf numFmtId="0" fontId="39" fillId="34" borderId="87" xfId="46" applyFont="1" applyFill="1" applyBorder="1" applyAlignment="1" applyProtection="1">
      <alignment horizontal="left" indent="1"/>
      <protection/>
    </xf>
    <xf numFmtId="0" fontId="39" fillId="34" borderId="76" xfId="46" applyFont="1" applyFill="1" applyBorder="1" applyAlignment="1" applyProtection="1">
      <alignment horizontal="left" indent="1"/>
      <protection/>
    </xf>
    <xf numFmtId="0" fontId="111" fillId="7" borderId="88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89" xfId="60" applyFont="1" applyFill="1" applyBorder="1" applyAlignment="1">
      <alignment/>
      <protection/>
    </xf>
    <xf numFmtId="0" fontId="113" fillId="7" borderId="70" xfId="60" applyFont="1" applyFill="1" applyBorder="1" applyAlignment="1">
      <alignment/>
      <protection/>
    </xf>
    <xf numFmtId="0" fontId="114" fillId="7" borderId="89" xfId="60" applyFont="1" applyFill="1" applyBorder="1" applyAlignment="1">
      <alignment/>
      <protection/>
    </xf>
    <xf numFmtId="0" fontId="115" fillId="7" borderId="70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6" fillId="34" borderId="37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90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41" fillId="0" borderId="0" xfId="61" applyFont="1">
      <alignment/>
      <protection/>
    </xf>
    <xf numFmtId="10" fontId="14" fillId="36" borderId="54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12" fillId="36" borderId="56" xfId="58" applyNumberFormat="1" applyFont="1" applyFill="1" applyBorder="1" applyAlignment="1">
      <alignment horizontal="right" vertical="center"/>
      <protection/>
    </xf>
    <xf numFmtId="10" fontId="12" fillId="36" borderId="50" xfId="58" applyNumberFormat="1" applyFont="1" applyFill="1" applyBorder="1" applyAlignment="1">
      <alignment horizontal="right" vertical="center"/>
      <protection/>
    </xf>
    <xf numFmtId="3" fontId="12" fillId="36" borderId="91" xfId="58" applyNumberFormat="1" applyFont="1" applyFill="1" applyBorder="1" applyAlignment="1">
      <alignment vertical="center"/>
      <protection/>
    </xf>
    <xf numFmtId="3" fontId="12" fillId="36" borderId="92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60" xfId="61" applyFont="1" applyFill="1" applyBorder="1" applyProtection="1">
      <alignment/>
      <protection/>
    </xf>
    <xf numFmtId="37" fontId="3" fillId="0" borderId="93" xfId="61" applyFont="1" applyFill="1" applyBorder="1" applyProtection="1">
      <alignment/>
      <protection/>
    </xf>
    <xf numFmtId="3" fontId="3" fillId="0" borderId="60" xfId="61" applyNumberFormat="1" applyFont="1" applyFill="1" applyBorder="1" applyAlignment="1">
      <alignment horizontal="right"/>
      <protection/>
    </xf>
    <xf numFmtId="3" fontId="3" fillId="0" borderId="94" xfId="61" applyNumberFormat="1" applyFont="1" applyFill="1" applyBorder="1" applyAlignment="1">
      <alignment horizontal="right"/>
      <protection/>
    </xf>
    <xf numFmtId="2" fontId="6" fillId="0" borderId="94" xfId="61" applyNumberFormat="1" applyFont="1" applyFill="1" applyBorder="1" applyAlignment="1" applyProtection="1">
      <alignment horizontal="right" indent="1"/>
      <protection/>
    </xf>
    <xf numFmtId="2" fontId="6" fillId="0" borderId="60" xfId="61" applyNumberFormat="1" applyFont="1" applyFill="1" applyBorder="1" applyAlignment="1" applyProtection="1">
      <alignment horizontal="right" indent="1"/>
      <protection/>
    </xf>
    <xf numFmtId="2" fontId="6" fillId="0" borderId="95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0" fontId="12" fillId="36" borderId="56" xfId="58" applyNumberFormat="1" applyFont="1" applyFill="1" applyBorder="1" applyAlignment="1">
      <alignment vertical="center"/>
      <protection/>
    </xf>
    <xf numFmtId="10" fontId="12" fillId="36" borderId="50" xfId="58" applyNumberFormat="1" applyFont="1" applyFill="1" applyBorder="1" applyAlignment="1">
      <alignment vertical="center"/>
      <protection/>
    </xf>
    <xf numFmtId="3" fontId="26" fillId="37" borderId="73" xfId="58" applyNumberFormat="1" applyFont="1" applyFill="1" applyBorder="1" applyAlignment="1">
      <alignment vertical="center"/>
      <protection/>
    </xf>
    <xf numFmtId="3" fontId="26" fillId="37" borderId="0" xfId="58" applyNumberFormat="1" applyFont="1" applyFill="1" applyBorder="1" applyAlignment="1">
      <alignment vertical="center"/>
      <protection/>
    </xf>
    <xf numFmtId="3" fontId="26" fillId="37" borderId="72" xfId="58" applyNumberFormat="1" applyFont="1" applyFill="1" applyBorder="1" applyAlignment="1">
      <alignment vertical="center"/>
      <protection/>
    </xf>
    <xf numFmtId="181" fontId="26" fillId="37" borderId="74" xfId="58" applyNumberFormat="1" applyFont="1" applyFill="1" applyBorder="1" applyAlignment="1">
      <alignment vertical="center"/>
      <protection/>
    </xf>
    <xf numFmtId="10" fontId="26" fillId="37" borderId="60" xfId="58" applyNumberFormat="1" applyFont="1" applyFill="1" applyBorder="1" applyAlignment="1">
      <alignment horizontal="right"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5" fillId="34" borderId="96" xfId="58" applyNumberFormat="1" applyFont="1" applyFill="1" applyBorder="1" applyAlignment="1">
      <alignment horizontal="right" vertical="center"/>
      <protection/>
    </xf>
    <xf numFmtId="3" fontId="3" fillId="0" borderId="97" xfId="61" applyNumberFormat="1" applyFont="1" applyFill="1" applyBorder="1" applyAlignment="1">
      <alignment horizontal="right"/>
      <protection/>
    </xf>
    <xf numFmtId="3" fontId="3" fillId="0" borderId="98" xfId="61" applyNumberFormat="1" applyFont="1" applyFill="1" applyBorder="1">
      <alignment/>
      <protection/>
    </xf>
    <xf numFmtId="3" fontId="3" fillId="0" borderId="98" xfId="61" applyNumberFormat="1" applyFont="1" applyFill="1" applyBorder="1" applyAlignment="1">
      <alignment horizontal="right"/>
      <protection/>
    </xf>
    <xf numFmtId="37" fontId="3" fillId="0" borderId="99" xfId="61" applyFont="1" applyFill="1" applyBorder="1" applyProtection="1">
      <alignment/>
      <protection/>
    </xf>
    <xf numFmtId="37" fontId="3" fillId="0" borderId="97" xfId="61" applyFont="1" applyFill="1" applyBorder="1" applyAlignment="1" applyProtection="1">
      <alignment horizontal="right"/>
      <protection/>
    </xf>
    <xf numFmtId="37" fontId="3" fillId="0" borderId="98" xfId="61" applyFont="1" applyFill="1" applyBorder="1" applyAlignment="1" applyProtection="1">
      <alignment horizontal="right"/>
      <protection/>
    </xf>
    <xf numFmtId="37" fontId="3" fillId="0" borderId="100" xfId="61" applyFont="1" applyFill="1" applyBorder="1" applyProtection="1">
      <alignment/>
      <protection/>
    </xf>
    <xf numFmtId="37" fontId="3" fillId="0" borderId="97" xfId="61" applyFont="1" applyFill="1" applyBorder="1" applyProtection="1">
      <alignment/>
      <protection/>
    </xf>
    <xf numFmtId="37" fontId="3" fillId="0" borderId="85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60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10" fontId="25" fillId="34" borderId="101" xfId="58" applyNumberFormat="1" applyFont="1" applyFill="1" applyBorder="1" applyAlignment="1">
      <alignment horizontal="right" vertical="center"/>
      <protection/>
    </xf>
    <xf numFmtId="0" fontId="3" fillId="33" borderId="0" xfId="58" applyFont="1" applyFill="1">
      <alignment/>
      <protection/>
    </xf>
    <xf numFmtId="37" fontId="31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02" xfId="58" applyFont="1" applyFill="1" applyBorder="1">
      <alignment/>
      <protection/>
    </xf>
    <xf numFmtId="3" fontId="3" fillId="0" borderId="103" xfId="58" applyNumberFormat="1" applyFont="1" applyFill="1" applyBorder="1">
      <alignment/>
      <protection/>
    </xf>
    <xf numFmtId="3" fontId="3" fillId="0" borderId="104" xfId="58" applyNumberFormat="1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10" fontId="3" fillId="0" borderId="106" xfId="58" applyNumberFormat="1" applyFont="1" applyFill="1" applyBorder="1">
      <alignment/>
      <protection/>
    </xf>
    <xf numFmtId="10" fontId="3" fillId="0" borderId="106" xfId="58" applyNumberFormat="1" applyFont="1" applyFill="1" applyBorder="1" applyAlignment="1">
      <alignment horizontal="right"/>
      <protection/>
    </xf>
    <xf numFmtId="10" fontId="3" fillId="0" borderId="107" xfId="58" applyNumberFormat="1" applyFont="1" applyFill="1" applyBorder="1" applyAlignment="1">
      <alignment horizontal="right"/>
      <protection/>
    </xf>
    <xf numFmtId="0" fontId="3" fillId="0" borderId="108" xfId="58" applyFont="1" applyFill="1" applyBorder="1">
      <alignment/>
      <protection/>
    </xf>
    <xf numFmtId="3" fontId="3" fillId="0" borderId="109" xfId="58" applyNumberFormat="1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3" fontId="3" fillId="0" borderId="111" xfId="58" applyNumberFormat="1" applyFont="1" applyFill="1" applyBorder="1">
      <alignment/>
      <protection/>
    </xf>
    <xf numFmtId="10" fontId="3" fillId="0" borderId="112" xfId="58" applyNumberFormat="1" applyFont="1" applyFill="1" applyBorder="1">
      <alignment/>
      <protection/>
    </xf>
    <xf numFmtId="10" fontId="3" fillId="0" borderId="112" xfId="58" applyNumberFormat="1" applyFont="1" applyFill="1" applyBorder="1" applyAlignment="1">
      <alignment horizontal="right"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3" fontId="3" fillId="0" borderId="120" xfId="58" applyNumberFormat="1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10" fontId="6" fillId="0" borderId="106" xfId="58" applyNumberFormat="1" applyFont="1" applyFill="1" applyBorder="1" applyAlignment="1">
      <alignment horizontal="right"/>
      <protection/>
    </xf>
    <xf numFmtId="3" fontId="3" fillId="0" borderId="125" xfId="58" applyNumberFormat="1" applyFont="1" applyFill="1" applyBorder="1">
      <alignment/>
      <protection/>
    </xf>
    <xf numFmtId="3" fontId="3" fillId="0" borderId="126" xfId="58" applyNumberFormat="1" applyFont="1" applyFill="1" applyBorder="1">
      <alignment/>
      <protection/>
    </xf>
    <xf numFmtId="10" fontId="6" fillId="0" borderId="112" xfId="58" applyNumberFormat="1" applyFont="1" applyFill="1" applyBorder="1" applyAlignment="1">
      <alignment horizontal="right"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10" fontId="3" fillId="0" borderId="104" xfId="58" applyNumberFormat="1" applyFont="1" applyFill="1" applyBorder="1" applyAlignment="1">
      <alignment horizontal="right"/>
      <protection/>
    </xf>
    <xf numFmtId="3" fontId="3" fillId="0" borderId="129" xfId="58" applyNumberFormat="1" applyFont="1" applyFill="1" applyBorder="1">
      <alignment/>
      <protection/>
    </xf>
    <xf numFmtId="10" fontId="3" fillId="0" borderId="104" xfId="58" applyNumberFormat="1" applyFont="1" applyFill="1" applyBorder="1">
      <alignment/>
      <protection/>
    </xf>
    <xf numFmtId="10" fontId="3" fillId="0" borderId="110" xfId="58" applyNumberFormat="1" applyFont="1" applyFill="1" applyBorder="1" applyAlignment="1">
      <alignment horizontal="right"/>
      <protection/>
    </xf>
    <xf numFmtId="3" fontId="3" fillId="0" borderId="130" xfId="58" applyNumberFormat="1" applyFont="1" applyFill="1" applyBorder="1">
      <alignment/>
      <protection/>
    </xf>
    <xf numFmtId="10" fontId="3" fillId="0" borderId="110" xfId="58" applyNumberFormat="1" applyFont="1" applyFill="1" applyBorder="1">
      <alignment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3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3" fontId="6" fillId="0" borderId="109" xfId="58" applyNumberFormat="1" applyFont="1" applyFill="1" applyBorder="1">
      <alignment/>
      <protection/>
    </xf>
    <xf numFmtId="3" fontId="6" fillId="0" borderId="110" xfId="58" applyNumberFormat="1" applyFont="1" applyFill="1" applyBorder="1">
      <alignment/>
      <protection/>
    </xf>
    <xf numFmtId="3" fontId="6" fillId="0" borderId="111" xfId="58" applyNumberFormat="1" applyFont="1" applyFill="1" applyBorder="1">
      <alignment/>
      <protection/>
    </xf>
    <xf numFmtId="3" fontId="12" fillId="0" borderId="132" xfId="58" applyNumberFormat="1" applyFont="1" applyFill="1" applyBorder="1">
      <alignment/>
      <protection/>
    </xf>
    <xf numFmtId="10" fontId="6" fillId="0" borderId="133" xfId="58" applyNumberFormat="1" applyFont="1" applyFill="1" applyBorder="1">
      <alignment/>
      <protection/>
    </xf>
    <xf numFmtId="3" fontId="6" fillId="0" borderId="126" xfId="58" applyNumberFormat="1" applyFont="1" applyFill="1" applyBorder="1">
      <alignment/>
      <protection/>
    </xf>
    <xf numFmtId="10" fontId="6" fillId="0" borderId="133" xfId="58" applyNumberFormat="1" applyFont="1" applyFill="1" applyBorder="1" applyAlignment="1">
      <alignment horizontal="right"/>
      <protection/>
    </xf>
    <xf numFmtId="10" fontId="6" fillId="0" borderId="134" xfId="58" applyNumberFormat="1" applyFont="1" applyFill="1" applyBorder="1" applyAlignment="1">
      <alignment horizontal="right"/>
      <protection/>
    </xf>
    <xf numFmtId="0" fontId="6" fillId="0" borderId="135" xfId="58" applyFont="1" applyFill="1" applyBorder="1">
      <alignment/>
      <protection/>
    </xf>
    <xf numFmtId="0" fontId="6" fillId="0" borderId="136" xfId="58" applyFont="1" applyFill="1" applyBorder="1">
      <alignment/>
      <protection/>
    </xf>
    <xf numFmtId="3" fontId="6" fillId="0" borderId="137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3" fontId="6" fillId="0" borderId="139" xfId="58" applyNumberFormat="1" applyFont="1" applyFill="1" applyBorder="1">
      <alignment/>
      <protection/>
    </xf>
    <xf numFmtId="3" fontId="12" fillId="0" borderId="140" xfId="58" applyNumberFormat="1" applyFont="1" applyFill="1" applyBorder="1">
      <alignment/>
      <protection/>
    </xf>
    <xf numFmtId="10" fontId="6" fillId="0" borderId="141" xfId="58" applyNumberFormat="1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10" fontId="6" fillId="0" borderId="141" xfId="58" applyNumberFormat="1" applyFont="1" applyFill="1" applyBorder="1" applyAlignment="1">
      <alignment horizontal="right"/>
      <protection/>
    </xf>
    <xf numFmtId="10" fontId="6" fillId="0" borderId="143" xfId="58" applyNumberFormat="1" applyFont="1" applyFill="1" applyBorder="1" applyAlignment="1">
      <alignment horizontal="right"/>
      <protection/>
    </xf>
    <xf numFmtId="0" fontId="6" fillId="0" borderId="144" xfId="58" applyFont="1" applyFill="1" applyBorder="1">
      <alignment/>
      <protection/>
    </xf>
    <xf numFmtId="0" fontId="6" fillId="0" borderId="145" xfId="58" applyFont="1" applyFill="1" applyBorder="1">
      <alignment/>
      <protection/>
    </xf>
    <xf numFmtId="3" fontId="6" fillId="0" borderId="146" xfId="58" applyNumberFormat="1" applyFont="1" applyFill="1" applyBorder="1">
      <alignment/>
      <protection/>
    </xf>
    <xf numFmtId="3" fontId="6" fillId="0" borderId="147" xfId="58" applyNumberFormat="1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12" fillId="0" borderId="149" xfId="58" applyNumberFormat="1" applyFont="1" applyFill="1" applyBorder="1">
      <alignment/>
      <protection/>
    </xf>
    <xf numFmtId="10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10" fontId="6" fillId="0" borderId="150" xfId="58" applyNumberFormat="1" applyFont="1" applyFill="1" applyBorder="1" applyAlignment="1">
      <alignment horizontal="right"/>
      <protection/>
    </xf>
    <xf numFmtId="10" fontId="6" fillId="0" borderId="152" xfId="58" applyNumberFormat="1" applyFont="1" applyFill="1" applyBorder="1" applyAlignment="1">
      <alignment horizontal="right"/>
      <protection/>
    </xf>
    <xf numFmtId="0" fontId="6" fillId="0" borderId="153" xfId="58" applyFont="1" applyFill="1" applyBorder="1">
      <alignment/>
      <protection/>
    </xf>
    <xf numFmtId="0" fontId="6" fillId="0" borderId="154" xfId="58" applyFont="1" applyFill="1" applyBorder="1">
      <alignment/>
      <protection/>
    </xf>
    <xf numFmtId="3" fontId="6" fillId="0" borderId="155" xfId="58" applyNumberFormat="1" applyFont="1" applyFill="1" applyBorder="1">
      <alignment/>
      <protection/>
    </xf>
    <xf numFmtId="3" fontId="6" fillId="0" borderId="156" xfId="58" applyNumberFormat="1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12" fillId="0" borderId="158" xfId="58" applyNumberFormat="1" applyFont="1" applyFill="1" applyBorder="1">
      <alignment/>
      <protection/>
    </xf>
    <xf numFmtId="10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10" fontId="6" fillId="0" borderId="159" xfId="58" applyNumberFormat="1" applyFont="1" applyFill="1" applyBorder="1" applyAlignment="1">
      <alignment horizontal="right"/>
      <protection/>
    </xf>
    <xf numFmtId="10" fontId="6" fillId="0" borderId="161" xfId="58" applyNumberFormat="1" applyFont="1" applyFill="1" applyBorder="1" applyAlignment="1">
      <alignment horizontal="right"/>
      <protection/>
    </xf>
    <xf numFmtId="0" fontId="6" fillId="0" borderId="162" xfId="58" applyFont="1" applyFill="1" applyBorder="1">
      <alignment/>
      <protection/>
    </xf>
    <xf numFmtId="0" fontId="6" fillId="0" borderId="163" xfId="58" applyFont="1" applyFill="1" applyBorder="1">
      <alignment/>
      <protection/>
    </xf>
    <xf numFmtId="3" fontId="6" fillId="0" borderId="164" xfId="58" applyNumberFormat="1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3" fontId="6" fillId="0" borderId="166" xfId="58" applyNumberFormat="1" applyFont="1" applyFill="1" applyBorder="1">
      <alignment/>
      <protection/>
    </xf>
    <xf numFmtId="3" fontId="12" fillId="0" borderId="167" xfId="58" applyNumberFormat="1" applyFont="1" applyFill="1" applyBorder="1">
      <alignment/>
      <protection/>
    </xf>
    <xf numFmtId="10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10" fontId="6" fillId="0" borderId="168" xfId="58" applyNumberFormat="1" applyFont="1" applyFill="1" applyBorder="1" applyAlignment="1">
      <alignment horizontal="right"/>
      <protection/>
    </xf>
    <xf numFmtId="10" fontId="6" fillId="0" borderId="170" xfId="58" applyNumberFormat="1" applyFont="1" applyFill="1" applyBorder="1" applyAlignment="1">
      <alignment horizontal="right"/>
      <protection/>
    </xf>
    <xf numFmtId="0" fontId="6" fillId="0" borderId="108" xfId="58" applyFont="1" applyFill="1" applyBorder="1">
      <alignment/>
      <protection/>
    </xf>
    <xf numFmtId="0" fontId="6" fillId="0" borderId="171" xfId="58" applyFont="1" applyFill="1" applyBorder="1">
      <alignment/>
      <protection/>
    </xf>
    <xf numFmtId="0" fontId="6" fillId="0" borderId="172" xfId="58" applyFont="1" applyFill="1" applyBorder="1">
      <alignment/>
      <protection/>
    </xf>
    <xf numFmtId="0" fontId="6" fillId="0" borderId="173" xfId="58" applyFont="1" applyFill="1" applyBorder="1">
      <alignment/>
      <protection/>
    </xf>
    <xf numFmtId="3" fontId="6" fillId="0" borderId="174" xfId="58" applyNumberFormat="1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12" fillId="0" borderId="177" xfId="58" applyNumberFormat="1" applyFont="1" applyFill="1" applyBorder="1">
      <alignment/>
      <protection/>
    </xf>
    <xf numFmtId="10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10" fontId="6" fillId="0" borderId="178" xfId="58" applyNumberFormat="1" applyFont="1" applyFill="1" applyBorder="1" applyAlignment="1">
      <alignment horizontal="right"/>
      <protection/>
    </xf>
    <xf numFmtId="10" fontId="6" fillId="0" borderId="180" xfId="58" applyNumberFormat="1" applyFont="1" applyFill="1" applyBorder="1" applyAlignment="1">
      <alignment horizontal="right"/>
      <protection/>
    </xf>
    <xf numFmtId="0" fontId="3" fillId="0" borderId="181" xfId="64" applyNumberFormat="1" applyFont="1" applyBorder="1" quotePrefix="1">
      <alignment/>
      <protection/>
    </xf>
    <xf numFmtId="3" fontId="3" fillId="0" borderId="164" xfId="64" applyNumberFormat="1" applyFont="1" applyBorder="1">
      <alignment/>
      <protection/>
    </xf>
    <xf numFmtId="3" fontId="3" fillId="0" borderId="182" xfId="64" applyNumberFormat="1" applyFont="1" applyBorder="1">
      <alignment/>
      <protection/>
    </xf>
    <xf numFmtId="10" fontId="3" fillId="0" borderId="165" xfId="64" applyNumberFormat="1" applyFont="1" applyBorder="1">
      <alignment/>
      <protection/>
    </xf>
    <xf numFmtId="2" fontId="3" fillId="0" borderId="183" xfId="64" applyNumberFormat="1" applyFont="1" applyBorder="1" applyAlignment="1">
      <alignment horizontal="right"/>
      <protection/>
    </xf>
    <xf numFmtId="2" fontId="3" fillId="0" borderId="184" xfId="64" applyNumberFormat="1" applyFont="1" applyBorder="1">
      <alignment/>
      <protection/>
    </xf>
    <xf numFmtId="0" fontId="3" fillId="0" borderId="185" xfId="64" applyNumberFormat="1" applyFont="1" applyBorder="1" quotePrefix="1">
      <alignment/>
      <protection/>
    </xf>
    <xf numFmtId="3" fontId="3" fillId="0" borderId="109" xfId="64" applyNumberFormat="1" applyFont="1" applyBorder="1">
      <alignment/>
      <protection/>
    </xf>
    <xf numFmtId="3" fontId="3" fillId="0" borderId="121" xfId="64" applyNumberFormat="1" applyFont="1" applyBorder="1">
      <alignment/>
      <protection/>
    </xf>
    <xf numFmtId="10" fontId="3" fillId="0" borderId="110" xfId="64" applyNumberFormat="1" applyFont="1" applyBorder="1">
      <alignment/>
      <protection/>
    </xf>
    <xf numFmtId="2" fontId="3" fillId="0" borderId="112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0" fontId="3" fillId="0" borderId="186" xfId="64" applyNumberFormat="1" applyFont="1" applyBorder="1" quotePrefix="1">
      <alignment/>
      <protection/>
    </xf>
    <xf numFmtId="3" fontId="3" fillId="0" borderId="174" xfId="64" applyNumberFormat="1" applyFont="1" applyBorder="1">
      <alignment/>
      <protection/>
    </xf>
    <xf numFmtId="3" fontId="3" fillId="0" borderId="187" xfId="64" applyNumberFormat="1" applyFont="1" applyBorder="1">
      <alignment/>
      <protection/>
    </xf>
    <xf numFmtId="10" fontId="3" fillId="0" borderId="175" xfId="64" applyNumberFormat="1" applyFont="1" applyBorder="1">
      <alignment/>
      <protection/>
    </xf>
    <xf numFmtId="2" fontId="3" fillId="0" borderId="188" xfId="64" applyNumberFormat="1" applyFont="1" applyBorder="1" applyAlignment="1">
      <alignment horizontal="right"/>
      <protection/>
    </xf>
    <xf numFmtId="2" fontId="3" fillId="0" borderId="189" xfId="64" applyNumberFormat="1" applyFont="1" applyBorder="1">
      <alignment/>
      <protection/>
    </xf>
    <xf numFmtId="0" fontId="3" fillId="0" borderId="162" xfId="65" applyNumberFormat="1" applyFont="1" applyBorder="1">
      <alignment/>
      <protection/>
    </xf>
    <xf numFmtId="3" fontId="3" fillId="0" borderId="169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10" fontId="3" fillId="0" borderId="182" xfId="65" applyNumberFormat="1" applyFont="1" applyBorder="1">
      <alignment/>
      <protection/>
    </xf>
    <xf numFmtId="3" fontId="3" fillId="0" borderId="164" xfId="65" applyNumberFormat="1" applyFont="1" applyBorder="1">
      <alignment/>
      <protection/>
    </xf>
    <xf numFmtId="10" fontId="3" fillId="0" borderId="183" xfId="65" applyNumberFormat="1" applyFont="1" applyBorder="1">
      <alignment/>
      <protection/>
    </xf>
    <xf numFmtId="10" fontId="3" fillId="0" borderId="184" xfId="65" applyNumberFormat="1" applyFont="1" applyBorder="1">
      <alignment/>
      <protection/>
    </xf>
    <xf numFmtId="0" fontId="3" fillId="0" borderId="108" xfId="65" applyNumberFormat="1" applyFont="1" applyBorder="1">
      <alignment/>
      <protection/>
    </xf>
    <xf numFmtId="3" fontId="3" fillId="0" borderId="126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1" xfId="65" applyNumberFormat="1" applyFont="1" applyBorder="1">
      <alignment/>
      <protection/>
    </xf>
    <xf numFmtId="3" fontId="3" fillId="0" borderId="109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0" fontId="3" fillId="0" borderId="172" xfId="65" applyNumberFormat="1" applyFont="1" applyBorder="1">
      <alignment/>
      <protection/>
    </xf>
    <xf numFmtId="3" fontId="3" fillId="0" borderId="179" xfId="65" applyNumberFormat="1" applyFont="1" applyBorder="1">
      <alignment/>
      <protection/>
    </xf>
    <xf numFmtId="3" fontId="3" fillId="0" borderId="187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3" fontId="3" fillId="0" borderId="174" xfId="65" applyNumberFormat="1" applyFont="1" applyBorder="1">
      <alignment/>
      <protection/>
    </xf>
    <xf numFmtId="10" fontId="3" fillId="0" borderId="188" xfId="65" applyNumberFormat="1" applyFont="1" applyBorder="1">
      <alignment/>
      <protection/>
    </xf>
    <xf numFmtId="10" fontId="3" fillId="0" borderId="189" xfId="65" applyNumberFormat="1" applyFont="1" applyBorder="1">
      <alignment/>
      <protection/>
    </xf>
    <xf numFmtId="0" fontId="23" fillId="0" borderId="0" xfId="65" applyFont="1">
      <alignment/>
      <protection/>
    </xf>
    <xf numFmtId="0" fontId="3" fillId="0" borderId="190" xfId="58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3" fontId="3" fillId="0" borderId="193" xfId="58" applyNumberFormat="1" applyFont="1" applyFill="1" applyBorder="1">
      <alignment/>
      <protection/>
    </xf>
    <xf numFmtId="3" fontId="3" fillId="0" borderId="194" xfId="58" applyNumberFormat="1" applyFont="1" applyFill="1" applyBorder="1">
      <alignment/>
      <protection/>
    </xf>
    <xf numFmtId="3" fontId="3" fillId="0" borderId="195" xfId="58" applyNumberFormat="1" applyFont="1" applyFill="1" applyBorder="1">
      <alignment/>
      <protection/>
    </xf>
    <xf numFmtId="10" fontId="3" fillId="0" borderId="196" xfId="58" applyNumberFormat="1" applyFont="1" applyFill="1" applyBorder="1">
      <alignment/>
      <protection/>
    </xf>
    <xf numFmtId="10" fontId="6" fillId="0" borderId="196" xfId="58" applyNumberFormat="1" applyFont="1" applyFill="1" applyBorder="1" applyAlignment="1">
      <alignment horizontal="right"/>
      <protection/>
    </xf>
    <xf numFmtId="10" fontId="3" fillId="0" borderId="197" xfId="58" applyNumberFormat="1" applyFont="1" applyFill="1" applyBorder="1" applyAlignment="1">
      <alignment horizontal="right"/>
      <protection/>
    </xf>
    <xf numFmtId="3" fontId="3" fillId="0" borderId="198" xfId="58" applyNumberFormat="1" applyFont="1" applyFill="1" applyBorder="1">
      <alignment/>
      <protection/>
    </xf>
    <xf numFmtId="0" fontId="3" fillId="0" borderId="199" xfId="58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3" fontId="3" fillId="0" borderId="203" xfId="58" applyNumberFormat="1" applyFont="1" applyFill="1" applyBorder="1">
      <alignment/>
      <protection/>
    </xf>
    <xf numFmtId="3" fontId="3" fillId="0" borderId="204" xfId="58" applyNumberFormat="1" applyFont="1" applyFill="1" applyBorder="1">
      <alignment/>
      <protection/>
    </xf>
    <xf numFmtId="10" fontId="3" fillId="0" borderId="205" xfId="58" applyNumberFormat="1" applyFont="1" applyFill="1" applyBorder="1">
      <alignment/>
      <protection/>
    </xf>
    <xf numFmtId="10" fontId="6" fillId="0" borderId="205" xfId="58" applyNumberFormat="1" applyFont="1" applyFill="1" applyBorder="1" applyAlignment="1">
      <alignment horizontal="right"/>
      <protection/>
    </xf>
    <xf numFmtId="3" fontId="3" fillId="0" borderId="206" xfId="58" applyNumberFormat="1" applyFont="1" applyFill="1" applyBorder="1">
      <alignment/>
      <protection/>
    </xf>
    <xf numFmtId="10" fontId="3" fillId="0" borderId="207" xfId="58" applyNumberFormat="1" applyFont="1" applyFill="1" applyBorder="1" applyAlignment="1">
      <alignment horizontal="right"/>
      <protection/>
    </xf>
    <xf numFmtId="0" fontId="134" fillId="33" borderId="97" xfId="57" applyFont="1" applyFill="1" applyBorder="1">
      <alignment/>
      <protection/>
    </xf>
    <xf numFmtId="0" fontId="135" fillId="33" borderId="100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208" xfId="57" applyFont="1" applyFill="1" applyBorder="1">
      <alignment/>
      <protection/>
    </xf>
    <xf numFmtId="0" fontId="135" fillId="33" borderId="209" xfId="57" applyFont="1" applyFill="1" applyBorder="1">
      <alignment/>
      <protection/>
    </xf>
    <xf numFmtId="0" fontId="35" fillId="38" borderId="13" xfId="57" applyFont="1" applyFill="1" applyBorder="1">
      <alignment/>
      <protection/>
    </xf>
    <xf numFmtId="0" fontId="35" fillId="38" borderId="12" xfId="57" applyFont="1" applyFill="1" applyBorder="1">
      <alignment/>
      <protection/>
    </xf>
    <xf numFmtId="0" fontId="38" fillId="2" borderId="86" xfId="57" applyFont="1" applyFill="1" applyBorder="1">
      <alignment/>
      <protection/>
    </xf>
    <xf numFmtId="0" fontId="39" fillId="2" borderId="87" xfId="46" applyFont="1" applyFill="1" applyBorder="1" applyAlignment="1" applyProtection="1">
      <alignment horizontal="left" indent="1"/>
      <protection/>
    </xf>
    <xf numFmtId="0" fontId="39" fillId="2" borderId="210" xfId="46" applyFont="1" applyFill="1" applyBorder="1" applyAlignment="1" applyProtection="1">
      <alignment horizontal="left" indent="1"/>
      <protection/>
    </xf>
    <xf numFmtId="0" fontId="38" fillId="2" borderId="211" xfId="57" applyFont="1" applyFill="1" applyBorder="1">
      <alignment/>
      <protection/>
    </xf>
    <xf numFmtId="0" fontId="39" fillId="2" borderId="212" xfId="46" applyFont="1" applyFill="1" applyBorder="1" applyAlignment="1" applyProtection="1">
      <alignment horizontal="left" indent="1"/>
      <protection/>
    </xf>
    <xf numFmtId="0" fontId="36" fillId="14" borderId="213" xfId="59" applyFont="1" applyFill="1" applyBorder="1">
      <alignment/>
      <protection/>
    </xf>
    <xf numFmtId="0" fontId="37" fillId="14" borderId="214" xfId="46" applyFont="1" applyFill="1" applyBorder="1" applyAlignment="1" applyProtection="1">
      <alignment horizontal="left" indent="1"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60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15" xfId="61" applyFont="1" applyFill="1" applyBorder="1">
      <alignment/>
      <protection/>
    </xf>
    <xf numFmtId="37" fontId="6" fillId="7" borderId="216" xfId="61" applyFont="1" applyFill="1" applyBorder="1">
      <alignment/>
      <protection/>
    </xf>
    <xf numFmtId="37" fontId="6" fillId="7" borderId="217" xfId="61" applyFont="1" applyFill="1" applyBorder="1">
      <alignment/>
      <protection/>
    </xf>
    <xf numFmtId="3" fontId="6" fillId="7" borderId="216" xfId="61" applyNumberFormat="1" applyFont="1" applyFill="1" applyBorder="1" applyAlignment="1">
      <alignment horizontal="right"/>
      <protection/>
    </xf>
    <xf numFmtId="3" fontId="6" fillId="7" borderId="218" xfId="61" applyNumberFormat="1" applyFont="1" applyFill="1" applyBorder="1" applyAlignment="1">
      <alignment horizontal="right"/>
      <protection/>
    </xf>
    <xf numFmtId="2" fontId="6" fillId="7" borderId="216" xfId="67" applyNumberFormat="1" applyFont="1" applyFill="1" applyBorder="1" applyAlignment="1" applyProtection="1">
      <alignment horizontal="right" indent="1"/>
      <protection/>
    </xf>
    <xf numFmtId="2" fontId="6" fillId="7" borderId="218" xfId="61" applyNumberFormat="1" applyFont="1" applyFill="1" applyBorder="1">
      <alignment/>
      <protection/>
    </xf>
    <xf numFmtId="2" fontId="6" fillId="7" borderId="216" xfId="61" applyNumberFormat="1" applyFont="1" applyFill="1" applyBorder="1">
      <alignment/>
      <protection/>
    </xf>
    <xf numFmtId="2" fontId="6" fillId="7" borderId="219" xfId="61" applyNumberFormat="1" applyFont="1" applyFill="1" applyBorder="1" applyAlignment="1" applyProtection="1">
      <alignment horizontal="right" indent="1"/>
      <protection/>
    </xf>
    <xf numFmtId="37" fontId="6" fillId="7" borderId="216" xfId="61" applyFont="1" applyFill="1" applyBorder="1" applyAlignment="1">
      <alignment/>
      <protection/>
    </xf>
    <xf numFmtId="37" fontId="6" fillId="2" borderId="215" xfId="61" applyFont="1" applyFill="1" applyBorder="1" applyProtection="1">
      <alignment/>
      <protection/>
    </xf>
    <xf numFmtId="37" fontId="6" fillId="2" borderId="216" xfId="61" applyFont="1" applyFill="1" applyBorder="1" applyProtection="1">
      <alignment/>
      <protection/>
    </xf>
    <xf numFmtId="37" fontId="6" fillId="2" borderId="217" xfId="61" applyFont="1" applyFill="1" applyBorder="1" applyProtection="1">
      <alignment/>
      <protection/>
    </xf>
    <xf numFmtId="37" fontId="6" fillId="2" borderId="216" xfId="61" applyFont="1" applyFill="1" applyBorder="1" applyAlignment="1" applyProtection="1">
      <alignment/>
      <protection/>
    </xf>
    <xf numFmtId="3" fontId="6" fillId="2" borderId="216" xfId="61" applyNumberFormat="1" applyFont="1" applyFill="1" applyBorder="1" applyAlignment="1">
      <alignment horizontal="right"/>
      <protection/>
    </xf>
    <xf numFmtId="3" fontId="6" fillId="2" borderId="218" xfId="61" applyNumberFormat="1" applyFont="1" applyFill="1" applyBorder="1" applyAlignment="1">
      <alignment horizontal="right"/>
      <protection/>
    </xf>
    <xf numFmtId="37" fontId="3" fillId="2" borderId="217" xfId="61" applyFont="1" applyFill="1" applyBorder="1" applyProtection="1">
      <alignment/>
      <protection/>
    </xf>
    <xf numFmtId="2" fontId="6" fillId="2" borderId="216" xfId="67" applyNumberFormat="1" applyFont="1" applyFill="1" applyBorder="1" applyAlignment="1" applyProtection="1">
      <alignment horizontal="center"/>
      <protection/>
    </xf>
    <xf numFmtId="2" fontId="6" fillId="2" borderId="218" xfId="61" applyNumberFormat="1" applyFont="1" applyFill="1" applyBorder="1" applyAlignment="1" applyProtection="1">
      <alignment horizontal="right" indent="1"/>
      <protection/>
    </xf>
    <xf numFmtId="2" fontId="6" fillId="2" borderId="216" xfId="61" applyNumberFormat="1" applyFont="1" applyFill="1" applyBorder="1" applyAlignment="1" applyProtection="1">
      <alignment horizontal="right" indent="1"/>
      <protection/>
    </xf>
    <xf numFmtId="2" fontId="6" fillId="2" borderId="219" xfId="61" applyNumberFormat="1" applyFont="1" applyFill="1" applyBorder="1" applyAlignment="1" applyProtection="1">
      <alignment horizontal="center"/>
      <protection/>
    </xf>
    <xf numFmtId="3" fontId="6" fillId="2" borderId="99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97" xfId="61" applyFont="1" applyFill="1" applyBorder="1">
      <alignment/>
      <protection/>
    </xf>
    <xf numFmtId="37" fontId="18" fillId="39" borderId="100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97" xfId="61" applyFont="1" applyFill="1" applyBorder="1" applyAlignment="1">
      <alignment horizontal="centerContinuous" vertical="center"/>
      <protection/>
    </xf>
    <xf numFmtId="37" fontId="16" fillId="39" borderId="100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92" xfId="61" applyFont="1" applyFill="1" applyBorder="1" applyAlignment="1" applyProtection="1">
      <alignment horizontal="center"/>
      <protection/>
    </xf>
    <xf numFmtId="37" fontId="13" fillId="39" borderId="220" xfId="61" applyFont="1" applyFill="1" applyBorder="1" applyAlignment="1" applyProtection="1">
      <alignment horizontal="center"/>
      <protection/>
    </xf>
    <xf numFmtId="37" fontId="13" fillId="39" borderId="221" xfId="61" applyFont="1" applyFill="1" applyBorder="1" applyAlignment="1" applyProtection="1">
      <alignment horizontal="center"/>
      <protection/>
    </xf>
    <xf numFmtId="37" fontId="13" fillId="39" borderId="222" xfId="61" applyFont="1" applyFill="1" applyBorder="1" applyAlignment="1" applyProtection="1">
      <alignment horizontal="center"/>
      <protection/>
    </xf>
    <xf numFmtId="37" fontId="13" fillId="39" borderId="48" xfId="61" applyFont="1" applyFill="1" applyBorder="1" applyAlignment="1" applyProtection="1">
      <alignment horizontal="center"/>
      <protection/>
    </xf>
    <xf numFmtId="37" fontId="13" fillId="39" borderId="223" xfId="61" applyFont="1" applyFill="1" applyBorder="1" applyAlignment="1" applyProtection="1">
      <alignment horizontal="center"/>
      <protection/>
    </xf>
    <xf numFmtId="0" fontId="44" fillId="37" borderId="28" xfId="64" applyNumberFormat="1" applyFont="1" applyFill="1" applyBorder="1">
      <alignment/>
      <protection/>
    </xf>
    <xf numFmtId="3" fontId="44" fillId="37" borderId="28" xfId="64" applyNumberFormat="1" applyFont="1" applyFill="1" applyBorder="1">
      <alignment/>
      <protection/>
    </xf>
    <xf numFmtId="3" fontId="44" fillId="37" borderId="27" xfId="64" applyNumberFormat="1" applyFont="1" applyFill="1" applyBorder="1">
      <alignment/>
      <protection/>
    </xf>
    <xf numFmtId="10" fontId="44" fillId="37" borderId="29" xfId="64" applyNumberFormat="1" applyFont="1" applyFill="1" applyBorder="1">
      <alignment/>
      <protection/>
    </xf>
    <xf numFmtId="2" fontId="44" fillId="37" borderId="26" xfId="64" applyNumberFormat="1" applyFont="1" applyFill="1" applyBorder="1">
      <alignment/>
      <protection/>
    </xf>
    <xf numFmtId="0" fontId="44" fillId="0" borderId="0" xfId="64" applyFont="1">
      <alignment/>
      <protection/>
    </xf>
    <xf numFmtId="0" fontId="6" fillId="0" borderId="114" xfId="58" applyFont="1" applyFill="1" applyBorder="1">
      <alignment/>
      <protection/>
    </xf>
    <xf numFmtId="3" fontId="6" fillId="0" borderId="115" xfId="58" applyNumberFormat="1" applyFont="1" applyFill="1" applyBorder="1">
      <alignment/>
      <protection/>
    </xf>
    <xf numFmtId="3" fontId="6" fillId="0" borderId="116" xfId="58" applyNumberFormat="1" applyFont="1" applyFill="1" applyBorder="1">
      <alignment/>
      <protection/>
    </xf>
    <xf numFmtId="3" fontId="6" fillId="0" borderId="117" xfId="58" applyNumberFormat="1" applyFont="1" applyFill="1" applyBorder="1">
      <alignment/>
      <protection/>
    </xf>
    <xf numFmtId="3" fontId="12" fillId="0" borderId="224" xfId="58" applyNumberFormat="1" applyFont="1" applyFill="1" applyBorder="1">
      <alignment/>
      <protection/>
    </xf>
    <xf numFmtId="10" fontId="6" fillId="0" borderId="225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10" fontId="6" fillId="0" borderId="225" xfId="58" applyNumberFormat="1" applyFont="1" applyFill="1" applyBorder="1" applyAlignment="1">
      <alignment horizontal="right"/>
      <protection/>
    </xf>
    <xf numFmtId="10" fontId="6" fillId="0" borderId="226" xfId="58" applyNumberFormat="1" applyFont="1" applyFill="1" applyBorder="1" applyAlignment="1">
      <alignment horizontal="right"/>
      <protection/>
    </xf>
    <xf numFmtId="0" fontId="45" fillId="34" borderId="43" xfId="58" applyNumberFormat="1" applyFont="1" applyFill="1" applyBorder="1" applyAlignment="1">
      <alignment vertical="center"/>
      <protection/>
    </xf>
    <xf numFmtId="3" fontId="45" fillId="34" borderId="42" xfId="58" applyNumberFormat="1" applyFont="1" applyFill="1" applyBorder="1" applyAlignment="1">
      <alignment vertical="center"/>
      <protection/>
    </xf>
    <xf numFmtId="3" fontId="45" fillId="34" borderId="37" xfId="58" applyNumberFormat="1" applyFont="1" applyFill="1" applyBorder="1" applyAlignment="1">
      <alignment vertical="center"/>
      <protection/>
    </xf>
    <xf numFmtId="3" fontId="45" fillId="34" borderId="38" xfId="58" applyNumberFormat="1" applyFont="1" applyFill="1" applyBorder="1" applyAlignment="1">
      <alignment vertical="center"/>
      <protection/>
    </xf>
    <xf numFmtId="3" fontId="45" fillId="34" borderId="36" xfId="58" applyNumberFormat="1" applyFont="1" applyFill="1" applyBorder="1" applyAlignment="1">
      <alignment vertical="center"/>
      <protection/>
    </xf>
    <xf numFmtId="181" fontId="45" fillId="34" borderId="40" xfId="58" applyNumberFormat="1" applyFont="1" applyFill="1" applyBorder="1" applyAlignment="1">
      <alignment vertical="center"/>
      <protection/>
    </xf>
    <xf numFmtId="3" fontId="45" fillId="34" borderId="39" xfId="58" applyNumberFormat="1" applyFont="1" applyFill="1" applyBorder="1" applyAlignment="1">
      <alignment vertical="center"/>
      <protection/>
    </xf>
    <xf numFmtId="10" fontId="45" fillId="34" borderId="40" xfId="58" applyNumberFormat="1" applyFont="1" applyFill="1" applyBorder="1" applyAlignment="1">
      <alignment horizontal="right" vertical="center"/>
      <protection/>
    </xf>
    <xf numFmtId="3" fontId="45" fillId="34" borderId="41" xfId="58" applyNumberFormat="1" applyFont="1" applyFill="1" applyBorder="1" applyAlignment="1">
      <alignment vertical="center"/>
      <protection/>
    </xf>
    <xf numFmtId="10" fontId="45" fillId="34" borderId="35" xfId="58" applyNumberFormat="1" applyFont="1" applyFill="1" applyBorder="1" applyAlignment="1">
      <alignment horizontal="right" vertical="center"/>
      <protection/>
    </xf>
    <xf numFmtId="0" fontId="45" fillId="0" borderId="0" xfId="58" applyFont="1" applyFill="1" applyAlignment="1">
      <alignment vertical="center"/>
      <protection/>
    </xf>
    <xf numFmtId="10" fontId="45" fillId="34" borderId="40" xfId="58" applyNumberFormat="1" applyFont="1" applyFill="1" applyBorder="1" applyAlignment="1">
      <alignment vertical="center"/>
      <protection/>
    </xf>
    <xf numFmtId="0" fontId="23" fillId="34" borderId="227" xfId="65" applyNumberFormat="1" applyFont="1" applyFill="1" applyBorder="1" applyAlignment="1">
      <alignment vertical="center"/>
      <protection/>
    </xf>
    <xf numFmtId="3" fontId="23" fillId="34" borderId="33" xfId="65" applyNumberFormat="1" applyFont="1" applyFill="1" applyBorder="1" applyAlignment="1">
      <alignment vertical="center"/>
      <protection/>
    </xf>
    <xf numFmtId="3" fontId="23" fillId="34" borderId="23" xfId="65" applyNumberFormat="1" applyFont="1" applyFill="1" applyBorder="1" applyAlignment="1">
      <alignment vertical="center"/>
      <protection/>
    </xf>
    <xf numFmtId="10" fontId="23" fillId="34" borderId="228" xfId="65" applyNumberFormat="1" applyFont="1" applyFill="1" applyBorder="1" applyAlignment="1">
      <alignment vertical="center"/>
      <protection/>
    </xf>
    <xf numFmtId="10" fontId="23" fillId="34" borderId="229" xfId="65" applyNumberFormat="1" applyFont="1" applyFill="1" applyBorder="1" applyAlignment="1">
      <alignment vertical="center"/>
      <protection/>
    </xf>
    <xf numFmtId="3" fontId="23" fillId="34" borderId="230" xfId="65" applyNumberFormat="1" applyFont="1" applyFill="1" applyBorder="1" applyAlignment="1">
      <alignment vertical="center"/>
      <protection/>
    </xf>
    <xf numFmtId="10" fontId="23" fillId="34" borderId="93" xfId="65" applyNumberFormat="1" applyFont="1" applyFill="1" applyBorder="1" applyAlignment="1">
      <alignment vertical="center"/>
      <protection/>
    </xf>
    <xf numFmtId="0" fontId="25" fillId="34" borderId="227" xfId="65" applyNumberFormat="1" applyFont="1" applyFill="1" applyBorder="1" applyAlignment="1">
      <alignment vertical="center"/>
      <protection/>
    </xf>
    <xf numFmtId="3" fontId="25" fillId="34" borderId="33" xfId="65" applyNumberFormat="1" applyFont="1" applyFill="1" applyBorder="1" applyAlignment="1">
      <alignment vertical="center"/>
      <protection/>
    </xf>
    <xf numFmtId="3" fontId="25" fillId="34" borderId="23" xfId="65" applyNumberFormat="1" applyFont="1" applyFill="1" applyBorder="1" applyAlignment="1">
      <alignment vertical="center"/>
      <protection/>
    </xf>
    <xf numFmtId="181" fontId="25" fillId="34" borderId="228" xfId="65" applyNumberFormat="1" applyFont="1" applyFill="1" applyBorder="1" applyAlignment="1">
      <alignment vertical="center"/>
      <protection/>
    </xf>
    <xf numFmtId="10" fontId="14" fillId="34" borderId="228" xfId="65" applyNumberFormat="1" applyFont="1" applyFill="1" applyBorder="1">
      <alignment/>
      <protection/>
    </xf>
    <xf numFmtId="3" fontId="25" fillId="34" borderId="230" xfId="65" applyNumberFormat="1" applyFont="1" applyFill="1" applyBorder="1" applyAlignment="1">
      <alignment vertical="center"/>
      <protection/>
    </xf>
    <xf numFmtId="10" fontId="14" fillId="34" borderId="93" xfId="65" applyNumberFormat="1" applyFont="1" applyFill="1" applyBorder="1">
      <alignment/>
      <protection/>
    </xf>
    <xf numFmtId="10" fontId="3" fillId="0" borderId="196" xfId="58" applyNumberFormat="1" applyFont="1" applyFill="1" applyBorder="1" applyAlignment="1">
      <alignment horizontal="right"/>
      <protection/>
    </xf>
    <xf numFmtId="0" fontId="44" fillId="34" borderId="43" xfId="58" applyNumberFormat="1" applyFont="1" applyFill="1" applyBorder="1" applyAlignment="1">
      <alignment vertical="center"/>
      <protection/>
    </xf>
    <xf numFmtId="3" fontId="44" fillId="34" borderId="42" xfId="58" applyNumberFormat="1" applyFont="1" applyFill="1" applyBorder="1" applyAlignment="1">
      <alignment vertical="center"/>
      <protection/>
    </xf>
    <xf numFmtId="3" fontId="44" fillId="34" borderId="37" xfId="58" applyNumberFormat="1" applyFont="1" applyFill="1" applyBorder="1" applyAlignment="1">
      <alignment vertical="center"/>
      <protection/>
    </xf>
    <xf numFmtId="3" fontId="44" fillId="34" borderId="38" xfId="58" applyNumberFormat="1" applyFont="1" applyFill="1" applyBorder="1" applyAlignment="1">
      <alignment vertical="center"/>
      <protection/>
    </xf>
    <xf numFmtId="181" fontId="44" fillId="34" borderId="83" xfId="58" applyNumberFormat="1" applyFont="1" applyFill="1" applyBorder="1" applyAlignment="1">
      <alignment vertical="center"/>
      <protection/>
    </xf>
    <xf numFmtId="10" fontId="44" fillId="34" borderId="96" xfId="58" applyNumberFormat="1" applyFont="1" applyFill="1" applyBorder="1" applyAlignment="1">
      <alignment horizontal="right" vertical="center"/>
      <protection/>
    </xf>
    <xf numFmtId="10" fontId="44" fillId="34" borderId="82" xfId="58" applyNumberFormat="1" applyFont="1" applyFill="1" applyBorder="1" applyAlignment="1">
      <alignment horizontal="right" vertical="center"/>
      <protection/>
    </xf>
    <xf numFmtId="0" fontId="44" fillId="0" borderId="0" xfId="58" applyFont="1" applyFill="1" applyAlignment="1">
      <alignment vertical="center"/>
      <protection/>
    </xf>
    <xf numFmtId="0" fontId="45" fillId="34" borderId="75" xfId="58" applyNumberFormat="1" applyFont="1" applyFill="1" applyBorder="1" applyAlignment="1">
      <alignment vertical="center"/>
      <protection/>
    </xf>
    <xf numFmtId="3" fontId="45" fillId="34" borderId="73" xfId="58" applyNumberFormat="1" applyFont="1" applyFill="1" applyBorder="1" applyAlignment="1">
      <alignment vertical="center"/>
      <protection/>
    </xf>
    <xf numFmtId="3" fontId="45" fillId="34" borderId="0" xfId="58" applyNumberFormat="1" applyFont="1" applyFill="1" applyBorder="1" applyAlignment="1">
      <alignment vertical="center"/>
      <protection/>
    </xf>
    <xf numFmtId="3" fontId="45" fillId="34" borderId="72" xfId="58" applyNumberFormat="1" applyFont="1" applyFill="1" applyBorder="1" applyAlignment="1">
      <alignment vertical="center"/>
      <protection/>
    </xf>
    <xf numFmtId="3" fontId="45" fillId="34" borderId="71" xfId="58" applyNumberFormat="1" applyFont="1" applyFill="1" applyBorder="1" applyAlignment="1">
      <alignment vertical="center"/>
      <protection/>
    </xf>
    <xf numFmtId="181" fontId="45" fillId="34" borderId="74" xfId="58" applyNumberFormat="1" applyFont="1" applyFill="1" applyBorder="1" applyAlignment="1">
      <alignment vertical="center"/>
      <protection/>
    </xf>
    <xf numFmtId="10" fontId="45" fillId="34" borderId="89" xfId="58" applyNumberFormat="1" applyFont="1" applyFill="1" applyBorder="1" applyAlignment="1">
      <alignment horizontal="right" vertical="center"/>
      <protection/>
    </xf>
    <xf numFmtId="3" fontId="45" fillId="34" borderId="231" xfId="58" applyNumberFormat="1" applyFont="1" applyFill="1" applyBorder="1" applyAlignment="1">
      <alignment vertical="center"/>
      <protection/>
    </xf>
    <xf numFmtId="181" fontId="45" fillId="34" borderId="89" xfId="58" applyNumberFormat="1" applyFont="1" applyFill="1" applyBorder="1" applyAlignment="1">
      <alignment vertical="center"/>
      <protection/>
    </xf>
    <xf numFmtId="10" fontId="45" fillId="34" borderId="60" xfId="58" applyNumberFormat="1" applyFont="1" applyFill="1" applyBorder="1" applyAlignment="1">
      <alignment horizontal="right" vertical="center"/>
      <protection/>
    </xf>
    <xf numFmtId="0" fontId="45" fillId="34" borderId="37" xfId="58" applyNumberFormat="1" applyFont="1" applyFill="1" applyBorder="1" applyAlignment="1">
      <alignment vertical="center"/>
      <protection/>
    </xf>
    <xf numFmtId="0" fontId="138" fillId="38" borderId="232" xfId="57" applyFont="1" applyFill="1" applyBorder="1" applyAlignment="1">
      <alignment horizontal="center"/>
      <protection/>
    </xf>
    <xf numFmtId="0" fontId="138" fillId="38" borderId="233" xfId="57" applyFont="1" applyFill="1" applyBorder="1" applyAlignment="1">
      <alignment horizontal="center"/>
      <protection/>
    </xf>
    <xf numFmtId="0" fontId="139" fillId="38" borderId="16" xfId="57" applyFont="1" applyFill="1" applyBorder="1" applyAlignment="1">
      <alignment horizontal="center"/>
      <protection/>
    </xf>
    <xf numFmtId="0" fontId="139" fillId="38" borderId="15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37" fontId="141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43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97" xfId="61" applyFont="1" applyFill="1" applyBorder="1" applyAlignment="1" applyProtection="1">
      <alignment horizontal="center" vertical="center"/>
      <protection/>
    </xf>
    <xf numFmtId="37" fontId="16" fillId="39" borderId="99" xfId="61" applyFont="1" applyFill="1" applyBorder="1" applyAlignment="1" applyProtection="1">
      <alignment horizontal="center" vertical="center"/>
      <protection/>
    </xf>
    <xf numFmtId="37" fontId="16" fillId="39" borderId="100" xfId="61" applyFont="1" applyFill="1" applyBorder="1" applyAlignment="1" applyProtection="1">
      <alignment horizontal="center" vertical="center"/>
      <protection/>
    </xf>
    <xf numFmtId="37" fontId="16" fillId="39" borderId="215" xfId="61" applyFont="1" applyFill="1" applyBorder="1" applyAlignment="1">
      <alignment horizontal="center" vertical="center"/>
      <protection/>
    </xf>
    <xf numFmtId="0" fontId="10" fillId="39" borderId="216" xfId="56" applyFill="1" applyBorder="1" applyAlignment="1">
      <alignment horizontal="center" vertical="center"/>
      <protection/>
    </xf>
    <xf numFmtId="0" fontId="10" fillId="39" borderId="219" xfId="56" applyFill="1" applyBorder="1" applyAlignment="1">
      <alignment horizontal="center" vertical="center"/>
      <protection/>
    </xf>
    <xf numFmtId="37" fontId="17" fillId="39" borderId="85" xfId="61" applyFont="1" applyFill="1" applyBorder="1" applyAlignment="1">
      <alignment horizontal="center" vertical="center"/>
      <protection/>
    </xf>
    <xf numFmtId="0" fontId="15" fillId="39" borderId="95" xfId="56" applyFont="1" applyFill="1" applyBorder="1" applyAlignment="1">
      <alignment horizontal="center" vertical="center"/>
      <protection/>
    </xf>
    <xf numFmtId="37" fontId="19" fillId="39" borderId="97" xfId="61" applyFont="1" applyFill="1" applyBorder="1" applyAlignment="1">
      <alignment horizontal="center" vertical="center"/>
      <protection/>
    </xf>
    <xf numFmtId="37" fontId="19" fillId="39" borderId="99" xfId="61" applyFont="1" applyFill="1" applyBorder="1" applyAlignment="1">
      <alignment horizontal="center" vertical="center"/>
      <protection/>
    </xf>
    <xf numFmtId="37" fontId="19" fillId="39" borderId="100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2" fillId="0" borderId="16" xfId="61" applyFont="1" applyBorder="1">
      <alignment/>
      <protection/>
    </xf>
    <xf numFmtId="37" fontId="142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97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98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16" fillId="39" borderId="97" xfId="61" applyFont="1" applyFill="1" applyBorder="1" applyAlignment="1">
      <alignment horizontal="center" vertical="center"/>
      <protection/>
    </xf>
    <xf numFmtId="37" fontId="16" fillId="39" borderId="99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2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100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5" fillId="35" borderId="229" xfId="64" applyNumberFormat="1" applyFont="1" applyFill="1" applyBorder="1" applyAlignment="1">
      <alignment horizontal="center" vertical="center" wrapText="1"/>
      <protection/>
    </xf>
    <xf numFmtId="49" fontId="5" fillId="35" borderId="234" xfId="64" applyNumberFormat="1" applyFont="1" applyFill="1" applyBorder="1" applyAlignment="1">
      <alignment horizontal="center" vertical="center" wrapText="1"/>
      <protection/>
    </xf>
    <xf numFmtId="49" fontId="5" fillId="35" borderId="228" xfId="64" applyNumberFormat="1" applyFont="1" applyFill="1" applyBorder="1" applyAlignment="1">
      <alignment horizontal="center" vertical="center" wrapText="1"/>
      <protection/>
    </xf>
    <xf numFmtId="49" fontId="5" fillId="35" borderId="235" xfId="64" applyNumberFormat="1" applyFont="1" applyFill="1" applyBorder="1" applyAlignment="1">
      <alignment horizontal="center" vertical="center" wrapText="1"/>
      <protection/>
    </xf>
    <xf numFmtId="49" fontId="13" fillId="35" borderId="236" xfId="64" applyNumberFormat="1" applyFont="1" applyFill="1" applyBorder="1" applyAlignment="1">
      <alignment horizontal="center" vertical="center" wrapText="1"/>
      <protection/>
    </xf>
    <xf numFmtId="49" fontId="13" fillId="35" borderId="237" xfId="64" applyNumberFormat="1" applyFont="1" applyFill="1" applyBorder="1" applyAlignment="1">
      <alignment horizontal="center" vertical="center" wrapText="1"/>
      <protection/>
    </xf>
    <xf numFmtId="49" fontId="13" fillId="35" borderId="238" xfId="64" applyNumberFormat="1" applyFont="1" applyFill="1" applyBorder="1" applyAlignment="1">
      <alignment horizontal="center" vertical="center" wrapText="1"/>
      <protection/>
    </xf>
    <xf numFmtId="37" fontId="24" fillId="40" borderId="236" xfId="46" applyNumberFormat="1" applyFont="1" applyFill="1" applyBorder="1" applyAlignment="1" applyProtection="1">
      <alignment horizontal="center"/>
      <protection/>
    </xf>
    <xf numFmtId="37" fontId="24" fillId="40" borderId="237" xfId="46" applyNumberFormat="1" applyFont="1" applyFill="1" applyBorder="1" applyAlignment="1" applyProtection="1">
      <alignment horizontal="center"/>
      <protection/>
    </xf>
    <xf numFmtId="37" fontId="24" fillId="40" borderId="239" xfId="46" applyNumberFormat="1" applyFont="1" applyFill="1" applyBorder="1" applyAlignment="1" applyProtection="1">
      <alignment horizontal="center"/>
      <protection/>
    </xf>
    <xf numFmtId="0" fontId="5" fillId="35" borderId="236" xfId="64" applyFont="1" applyFill="1" applyBorder="1" applyAlignment="1">
      <alignment horizontal="center"/>
      <protection/>
    </xf>
    <xf numFmtId="0" fontId="5" fillId="35" borderId="237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40" xfId="64" applyFont="1" applyFill="1" applyBorder="1" applyAlignment="1">
      <alignment horizontal="center"/>
      <protection/>
    </xf>
    <xf numFmtId="0" fontId="5" fillId="35" borderId="239" xfId="64" applyFont="1" applyFill="1" applyBorder="1" applyAlignment="1">
      <alignment horizontal="center"/>
      <protection/>
    </xf>
    <xf numFmtId="0" fontId="19" fillId="35" borderId="241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40" xfId="64" applyFont="1" applyFill="1" applyBorder="1" applyAlignment="1">
      <alignment horizontal="center" vertical="center"/>
      <protection/>
    </xf>
    <xf numFmtId="0" fontId="16" fillId="35" borderId="242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43" xfId="64" applyFont="1" applyFill="1" applyBorder="1" applyAlignment="1">
      <alignment horizontal="center" vertical="center"/>
      <protection/>
    </xf>
    <xf numFmtId="0" fontId="13" fillId="35" borderId="237" xfId="64" applyNumberFormat="1" applyFont="1" applyFill="1" applyBorder="1" applyAlignment="1">
      <alignment horizontal="center" vertical="center" wrapText="1"/>
      <protection/>
    </xf>
    <xf numFmtId="0" fontId="13" fillId="35" borderId="238" xfId="64" applyNumberFormat="1" applyFont="1" applyFill="1" applyBorder="1" applyAlignment="1">
      <alignment horizontal="center" vertical="center" wrapText="1"/>
      <protection/>
    </xf>
    <xf numFmtId="1" fontId="12" fillId="35" borderId="241" xfId="64" applyNumberFormat="1" applyFont="1" applyFill="1" applyBorder="1" applyAlignment="1">
      <alignment horizontal="center" vertical="center" wrapText="1"/>
      <protection/>
    </xf>
    <xf numFmtId="1" fontId="12" fillId="35" borderId="244" xfId="64" applyNumberFormat="1" applyFont="1" applyFill="1" applyBorder="1" applyAlignment="1">
      <alignment horizontal="center" vertical="center" wrapText="1"/>
      <protection/>
    </xf>
    <xf numFmtId="1" fontId="12" fillId="35" borderId="242" xfId="64" applyNumberFormat="1" applyFont="1" applyFill="1" applyBorder="1" applyAlignment="1">
      <alignment horizontal="center" vertical="center" wrapText="1"/>
      <protection/>
    </xf>
    <xf numFmtId="49" fontId="12" fillId="35" borderId="236" xfId="64" applyNumberFormat="1" applyFont="1" applyFill="1" applyBorder="1" applyAlignment="1">
      <alignment horizontal="center" vertical="center" wrapText="1"/>
      <protection/>
    </xf>
    <xf numFmtId="49" fontId="12" fillId="35" borderId="237" xfId="64" applyNumberFormat="1" applyFont="1" applyFill="1" applyBorder="1" applyAlignment="1">
      <alignment horizontal="center" vertical="center" wrapText="1"/>
      <protection/>
    </xf>
    <xf numFmtId="49" fontId="12" fillId="35" borderId="238" xfId="64" applyNumberFormat="1" applyFont="1" applyFill="1" applyBorder="1" applyAlignment="1">
      <alignment horizontal="center" vertical="center" wrapText="1"/>
      <protection/>
    </xf>
    <xf numFmtId="1" fontId="5" fillId="35" borderId="241" xfId="64" applyNumberFormat="1" applyFont="1" applyFill="1" applyBorder="1" applyAlignment="1">
      <alignment horizontal="center" vertical="center" wrapText="1"/>
      <protection/>
    </xf>
    <xf numFmtId="1" fontId="5" fillId="35" borderId="244" xfId="64" applyNumberFormat="1" applyFont="1" applyFill="1" applyBorder="1" applyAlignment="1">
      <alignment horizontal="center" vertical="center" wrapText="1"/>
      <protection/>
    </xf>
    <xf numFmtId="1" fontId="5" fillId="35" borderId="242" xfId="64" applyNumberFormat="1" applyFont="1" applyFill="1" applyBorder="1" applyAlignment="1">
      <alignment horizontal="center" vertical="center" wrapText="1"/>
      <protection/>
    </xf>
    <xf numFmtId="49" fontId="16" fillId="35" borderId="238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1" fontId="16" fillId="35" borderId="245" xfId="58" applyNumberFormat="1" applyFont="1" applyFill="1" applyBorder="1" applyAlignment="1">
      <alignment horizontal="center" vertical="center" wrapText="1"/>
      <protection/>
    </xf>
    <xf numFmtId="1" fontId="16" fillId="35" borderId="246" xfId="58" applyNumberFormat="1" applyFont="1" applyFill="1" applyBorder="1" applyAlignment="1">
      <alignment horizontal="center" vertical="center" wrapText="1"/>
      <protection/>
    </xf>
    <xf numFmtId="0" fontId="27" fillId="35" borderId="247" xfId="58" applyFont="1" applyFill="1" applyBorder="1" applyAlignment="1">
      <alignment horizontal="center" vertical="center" wrapText="1"/>
      <protection/>
    </xf>
    <xf numFmtId="0" fontId="17" fillId="35" borderId="63" xfId="58" applyFont="1" applyFill="1" applyBorder="1" applyAlignment="1">
      <alignment horizontal="center"/>
      <protection/>
    </xf>
    <xf numFmtId="0" fontId="17" fillId="35" borderId="248" xfId="58" applyFont="1" applyFill="1" applyBorder="1" applyAlignment="1">
      <alignment horizontal="center"/>
      <protection/>
    </xf>
    <xf numFmtId="0" fontId="17" fillId="35" borderId="101" xfId="58" applyFont="1" applyFill="1" applyBorder="1" applyAlignment="1">
      <alignment horizontal="center"/>
      <protection/>
    </xf>
    <xf numFmtId="0" fontId="17" fillId="35" borderId="249" xfId="58" applyFont="1" applyFill="1" applyBorder="1" applyAlignment="1">
      <alignment horizontal="center"/>
      <protection/>
    </xf>
    <xf numFmtId="0" fontId="17" fillId="35" borderId="250" xfId="58" applyFont="1" applyFill="1" applyBorder="1" applyAlignment="1">
      <alignment horizontal="center"/>
      <protection/>
    </xf>
    <xf numFmtId="49" fontId="16" fillId="35" borderId="251" xfId="58" applyNumberFormat="1" applyFont="1" applyFill="1" applyBorder="1" applyAlignment="1">
      <alignment horizontal="center" vertical="center" wrapText="1"/>
      <protection/>
    </xf>
    <xf numFmtId="0" fontId="28" fillId="0" borderId="252" xfId="58" applyFont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37" fontId="31" fillId="40" borderId="236" xfId="47" applyNumberFormat="1" applyFont="1" applyFill="1" applyBorder="1" applyAlignment="1">
      <alignment horizontal="center"/>
    </xf>
    <xf numFmtId="37" fontId="31" fillId="40" borderId="239" xfId="47" applyNumberFormat="1" applyFont="1" applyFill="1" applyBorder="1" applyAlignment="1">
      <alignment horizontal="center"/>
    </xf>
    <xf numFmtId="0" fontId="19" fillId="35" borderId="97" xfId="58" applyFont="1" applyFill="1" applyBorder="1" applyAlignment="1">
      <alignment horizontal="center" vertical="center"/>
      <protection/>
    </xf>
    <xf numFmtId="0" fontId="19" fillId="35" borderId="99" xfId="58" applyFont="1" applyFill="1" applyBorder="1" applyAlignment="1">
      <alignment horizontal="center" vertical="center"/>
      <protection/>
    </xf>
    <xf numFmtId="0" fontId="19" fillId="35" borderId="100" xfId="58" applyFont="1" applyFill="1" applyBorder="1" applyAlignment="1">
      <alignment horizontal="center" vertical="center"/>
      <protection/>
    </xf>
    <xf numFmtId="1" fontId="13" fillId="35" borderId="254" xfId="58" applyNumberFormat="1" applyFont="1" applyFill="1" applyBorder="1" applyAlignment="1">
      <alignment horizontal="center" vertical="center" wrapText="1"/>
      <protection/>
    </xf>
    <xf numFmtId="0" fontId="14" fillId="35" borderId="255" xfId="58" applyFont="1" applyFill="1" applyBorder="1" applyAlignment="1">
      <alignment vertical="center"/>
      <protection/>
    </xf>
    <xf numFmtId="0" fontId="14" fillId="35" borderId="256" xfId="58" applyFont="1" applyFill="1" applyBorder="1" applyAlignment="1">
      <alignment vertical="center"/>
      <protection/>
    </xf>
    <xf numFmtId="0" fontId="14" fillId="35" borderId="257" xfId="58" applyFont="1" applyFill="1" applyBorder="1" applyAlignment="1">
      <alignment vertical="center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49" fontId="13" fillId="35" borderId="259" xfId="58" applyNumberFormat="1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63" xfId="58" applyNumberFormat="1" applyFont="1" applyFill="1" applyBorder="1" applyAlignment="1">
      <alignment horizontal="center" vertical="center" wrapText="1"/>
      <protection/>
    </xf>
    <xf numFmtId="49" fontId="13" fillId="35" borderId="264" xfId="58" applyNumberFormat="1" applyFont="1" applyFill="1" applyBorder="1" applyAlignment="1">
      <alignment horizontal="center" vertical="center" wrapText="1"/>
      <protection/>
    </xf>
    <xf numFmtId="0" fontId="32" fillId="35" borderId="16" xfId="58" applyFont="1" applyFill="1" applyBorder="1" applyAlignment="1">
      <alignment horizontal="center" vertical="center"/>
      <protection/>
    </xf>
    <xf numFmtId="0" fontId="32" fillId="35" borderId="0" xfId="58" applyFont="1" applyFill="1" applyBorder="1" applyAlignment="1">
      <alignment horizontal="center" vertical="center"/>
      <protection/>
    </xf>
    <xf numFmtId="0" fontId="32" fillId="35" borderId="15" xfId="58" applyFont="1" applyFill="1" applyBorder="1" applyAlignment="1">
      <alignment horizontal="center" vertical="center"/>
      <protection/>
    </xf>
    <xf numFmtId="1" fontId="13" fillId="35" borderId="241" xfId="64" applyNumberFormat="1" applyFont="1" applyFill="1" applyBorder="1" applyAlignment="1">
      <alignment horizontal="center" vertical="center" wrapText="1"/>
      <protection/>
    </xf>
    <xf numFmtId="1" fontId="13" fillId="35" borderId="244" xfId="64" applyNumberFormat="1" applyFont="1" applyFill="1" applyBorder="1" applyAlignment="1">
      <alignment horizontal="center" vertical="center" wrapText="1"/>
      <protection/>
    </xf>
    <xf numFmtId="1" fontId="13" fillId="35" borderId="242" xfId="64" applyNumberFormat="1" applyFont="1" applyFill="1" applyBorder="1" applyAlignment="1">
      <alignment horizontal="center" vertical="center" wrapText="1"/>
      <protection/>
    </xf>
    <xf numFmtId="0" fontId="32" fillId="35" borderId="20" xfId="65" applyFont="1" applyFill="1" applyBorder="1" applyAlignment="1">
      <alignment horizontal="center" vertical="center"/>
      <protection/>
    </xf>
    <xf numFmtId="0" fontId="32" fillId="35" borderId="17" xfId="65" applyFont="1" applyFill="1" applyBorder="1" applyAlignment="1">
      <alignment horizontal="center" vertical="center"/>
      <protection/>
    </xf>
    <xf numFmtId="0" fontId="32" fillId="35" borderId="19" xfId="65" applyFont="1" applyFill="1" applyBorder="1" applyAlignment="1">
      <alignment horizontal="center" vertical="center"/>
      <protection/>
    </xf>
    <xf numFmtId="0" fontId="12" fillId="35" borderId="236" xfId="64" applyFont="1" applyFill="1" applyBorder="1" applyAlignment="1">
      <alignment horizontal="center"/>
      <protection/>
    </xf>
    <xf numFmtId="0" fontId="12" fillId="35" borderId="237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40" xfId="64" applyFont="1" applyFill="1" applyBorder="1" applyAlignment="1">
      <alignment horizontal="center"/>
      <protection/>
    </xf>
    <xf numFmtId="0" fontId="12" fillId="35" borderId="239" xfId="64" applyFont="1" applyFill="1" applyBorder="1" applyAlignment="1">
      <alignment horizontal="center"/>
      <protection/>
    </xf>
    <xf numFmtId="0" fontId="32" fillId="35" borderId="97" xfId="65" applyFont="1" applyFill="1" applyBorder="1" applyAlignment="1">
      <alignment horizontal="center" vertical="center"/>
      <protection/>
    </xf>
    <xf numFmtId="0" fontId="32" fillId="35" borderId="99" xfId="65" applyFont="1" applyFill="1" applyBorder="1" applyAlignment="1">
      <alignment horizontal="center" vertical="center"/>
      <protection/>
    </xf>
    <xf numFmtId="0" fontId="32" fillId="35" borderId="100" xfId="65" applyFont="1" applyFill="1" applyBorder="1" applyAlignment="1">
      <alignment horizontal="center" vertical="center"/>
      <protection/>
    </xf>
    <xf numFmtId="37" fontId="46" fillId="40" borderId="236" xfId="46" applyNumberFormat="1" applyFont="1" applyFill="1" applyBorder="1" applyAlignment="1" applyProtection="1">
      <alignment horizontal="center"/>
      <protection/>
    </xf>
    <xf numFmtId="37" fontId="46" fillId="40" borderId="237" xfId="46" applyNumberFormat="1" applyFont="1" applyFill="1" applyBorder="1" applyAlignment="1" applyProtection="1">
      <alignment horizontal="center"/>
      <protection/>
    </xf>
    <xf numFmtId="37" fontId="46" fillId="40" borderId="239" xfId="46" applyNumberFormat="1" applyFont="1" applyFill="1" applyBorder="1" applyAlignment="1" applyProtection="1">
      <alignment horizont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37" fontId="33" fillId="40" borderId="236" xfId="46" applyNumberFormat="1" applyFont="1" applyFill="1" applyBorder="1" applyAlignment="1" applyProtection="1">
      <alignment horizontal="center"/>
      <protection/>
    </xf>
    <xf numFmtId="37" fontId="33" fillId="40" borderId="237" xfId="46" applyNumberFormat="1" applyFont="1" applyFill="1" applyBorder="1" applyAlignment="1" applyProtection="1">
      <alignment horizontal="center"/>
      <protection/>
    </xf>
    <xf numFmtId="37" fontId="33" fillId="40" borderId="239" xfId="46" applyNumberFormat="1" applyFont="1" applyFill="1" applyBorder="1" applyAlignment="1" applyProtection="1">
      <alignment horizontal="center"/>
      <protection/>
    </xf>
    <xf numFmtId="0" fontId="13" fillId="35" borderId="236" xfId="64" applyFont="1" applyFill="1" applyBorder="1" applyAlignment="1">
      <alignment horizontal="center" vertical="center"/>
      <protection/>
    </xf>
    <xf numFmtId="0" fontId="13" fillId="35" borderId="237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40" xfId="64" applyFont="1" applyFill="1" applyBorder="1" applyAlignment="1">
      <alignment horizontal="center" vertical="center"/>
      <protection/>
    </xf>
    <xf numFmtId="0" fontId="13" fillId="35" borderId="239" xfId="64" applyFont="1" applyFill="1" applyBorder="1" applyAlignment="1">
      <alignment horizontal="center" vertical="center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65" xfId="58" applyNumberFormat="1" applyFont="1" applyFill="1" applyBorder="1" applyAlignment="1">
      <alignment horizontal="center" vertical="center" wrapText="1"/>
      <protection/>
    </xf>
    <xf numFmtId="1" fontId="12" fillId="35" borderId="78" xfId="58" applyNumberFormat="1" applyFont="1" applyFill="1" applyBorder="1" applyAlignment="1">
      <alignment horizontal="center" vertical="center" wrapText="1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74" xfId="58" applyNumberFormat="1" applyFont="1" applyFill="1" applyBorder="1" applyAlignment="1">
      <alignment horizontal="center" vertical="center" wrapText="1"/>
      <protection/>
    </xf>
    <xf numFmtId="0" fontId="6" fillId="35" borderId="266" xfId="58" applyFont="1" applyFill="1" applyBorder="1" applyAlignment="1">
      <alignment horizontal="center" vertical="center" wrapText="1"/>
      <protection/>
    </xf>
    <xf numFmtId="0" fontId="13" fillId="35" borderId="63" xfId="58" applyFont="1" applyFill="1" applyBorder="1" applyAlignment="1">
      <alignment horizontal="center"/>
      <protection/>
    </xf>
    <xf numFmtId="0" fontId="13" fillId="35" borderId="248" xfId="58" applyFont="1" applyFill="1" applyBorder="1" applyAlignment="1">
      <alignment horizontal="center"/>
      <protection/>
    </xf>
    <xf numFmtId="0" fontId="13" fillId="35" borderId="101" xfId="58" applyFont="1" applyFill="1" applyBorder="1" applyAlignment="1">
      <alignment horizontal="center"/>
      <protection/>
    </xf>
    <xf numFmtId="0" fontId="13" fillId="35" borderId="64" xfId="58" applyFont="1" applyFill="1" applyBorder="1" applyAlignment="1">
      <alignment horizontal="center"/>
      <protection/>
    </xf>
    <xf numFmtId="0" fontId="13" fillId="35" borderId="249" xfId="58" applyFont="1" applyFill="1" applyBorder="1" applyAlignment="1">
      <alignment horizontal="center"/>
      <protection/>
    </xf>
    <xf numFmtId="49" fontId="16" fillId="35" borderId="267" xfId="58" applyNumberFormat="1" applyFont="1" applyFill="1" applyBorder="1" applyAlignment="1">
      <alignment horizontal="center" vertical="center" wrapText="1"/>
      <protection/>
    </xf>
    <xf numFmtId="0" fontId="28" fillId="0" borderId="268" xfId="58" applyFont="1" applyBorder="1" applyAlignment="1">
      <alignment horizontal="center" vertical="center" wrapText="1"/>
      <protection/>
    </xf>
    <xf numFmtId="0" fontId="32" fillId="35" borderId="97" xfId="58" applyFont="1" applyFill="1" applyBorder="1" applyAlignment="1">
      <alignment horizontal="center" vertical="center"/>
      <protection/>
    </xf>
    <xf numFmtId="0" fontId="32" fillId="35" borderId="99" xfId="58" applyFont="1" applyFill="1" applyBorder="1" applyAlignment="1">
      <alignment horizontal="center" vertical="center"/>
      <protection/>
    </xf>
    <xf numFmtId="0" fontId="32" fillId="35" borderId="100" xfId="58" applyFont="1" applyFill="1" applyBorder="1" applyAlignment="1">
      <alignment horizontal="center" vertical="center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60" xfId="58" applyNumberFormat="1" applyFont="1" applyFill="1" applyBorder="1" applyAlignment="1">
      <alignment horizontal="center" vertical="center" wrapText="1"/>
      <protection/>
    </xf>
    <xf numFmtId="0" fontId="14" fillId="35" borderId="212" xfId="58" applyFont="1" applyFill="1" applyBorder="1" applyAlignment="1">
      <alignment horizontal="center" vertical="center" wrapText="1"/>
      <protection/>
    </xf>
    <xf numFmtId="49" fontId="13" fillId="35" borderId="269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49" fontId="13" fillId="35" borderId="271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65" xfId="58" applyNumberFormat="1" applyFont="1" applyFill="1" applyBorder="1" applyAlignment="1">
      <alignment horizontal="center" vertical="center" wrapText="1"/>
      <protection/>
    </xf>
    <xf numFmtId="1" fontId="17" fillId="35" borderId="254" xfId="58" applyNumberFormat="1" applyFont="1" applyFill="1" applyBorder="1" applyAlignment="1">
      <alignment horizontal="center" vertical="center" wrapText="1"/>
      <protection/>
    </xf>
    <xf numFmtId="0" fontId="29" fillId="35" borderId="255" xfId="58" applyFont="1" applyFill="1" applyBorder="1" applyAlignment="1">
      <alignment vertical="center"/>
      <protection/>
    </xf>
    <xf numFmtId="0" fontId="29" fillId="35" borderId="256" xfId="58" applyFont="1" applyFill="1" applyBorder="1" applyAlignment="1">
      <alignment vertical="center"/>
      <protection/>
    </xf>
    <xf numFmtId="0" fontId="29" fillId="35" borderId="257" xfId="58" applyFont="1" applyFill="1" applyBorder="1" applyAlignment="1">
      <alignment vertical="center"/>
      <protection/>
    </xf>
    <xf numFmtId="49" fontId="16" fillId="35" borderId="272" xfId="58" applyNumberFormat="1" applyFont="1" applyFill="1" applyBorder="1" applyAlignment="1">
      <alignment horizontal="center" vertical="center" wrapText="1"/>
      <protection/>
    </xf>
    <xf numFmtId="1" fontId="16" fillId="35" borderId="254" xfId="58" applyNumberFormat="1" applyFont="1" applyFill="1" applyBorder="1" applyAlignment="1">
      <alignment horizontal="center" vertical="center" wrapText="1"/>
      <protection/>
    </xf>
    <xf numFmtId="0" fontId="27" fillId="35" borderId="255" xfId="58" applyFont="1" applyFill="1" applyBorder="1" applyAlignment="1">
      <alignment vertical="center"/>
      <protection/>
    </xf>
    <xf numFmtId="0" fontId="27" fillId="35" borderId="256" xfId="58" applyFont="1" applyFill="1" applyBorder="1" applyAlignment="1">
      <alignment vertical="center"/>
      <protection/>
    </xf>
    <xf numFmtId="0" fontId="27" fillId="35" borderId="257" xfId="58" applyFont="1" applyFill="1" applyBorder="1" applyAlignment="1">
      <alignment vertical="center"/>
      <protection/>
    </xf>
    <xf numFmtId="49" fontId="16" fillId="35" borderId="273" xfId="58" applyNumberFormat="1" applyFont="1" applyFill="1" applyBorder="1" applyAlignment="1">
      <alignment horizontal="center" vertical="center" wrapText="1"/>
      <protection/>
    </xf>
    <xf numFmtId="49" fontId="16" fillId="35" borderId="237" xfId="58" applyNumberFormat="1" applyFont="1" applyFill="1" applyBorder="1" applyAlignment="1">
      <alignment horizontal="center" vertical="center" wrapText="1"/>
      <protection/>
    </xf>
    <xf numFmtId="49" fontId="16" fillId="35" borderId="239" xfId="58" applyNumberFormat="1" applyFont="1" applyFill="1" applyBorder="1" applyAlignment="1">
      <alignment horizontal="center" vertical="center" wrapText="1"/>
      <protection/>
    </xf>
    <xf numFmtId="1" fontId="16" fillId="35" borderId="274" xfId="58" applyNumberFormat="1" applyFont="1" applyFill="1" applyBorder="1" applyAlignment="1">
      <alignment horizontal="center" vertical="center" wrapText="1"/>
      <protection/>
    </xf>
    <xf numFmtId="1" fontId="16" fillId="35" borderId="275" xfId="58" applyNumberFormat="1" applyFont="1" applyFill="1" applyBorder="1" applyAlignment="1">
      <alignment horizontal="center" vertical="center" wrapText="1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49" fontId="13" fillId="35" borderId="276" xfId="58" applyNumberFormat="1" applyFont="1" applyFill="1" applyBorder="1" applyAlignment="1">
      <alignment horizontal="center" vertical="center" wrapText="1"/>
      <protection/>
    </xf>
    <xf numFmtId="49" fontId="16" fillId="35" borderId="252" xfId="58" applyNumberFormat="1" applyFont="1" applyFill="1" applyBorder="1" applyAlignment="1">
      <alignment horizontal="center" vertical="center" wrapText="1"/>
      <protection/>
    </xf>
    <xf numFmtId="1" fontId="16" fillId="35" borderId="277" xfId="58" applyNumberFormat="1" applyFont="1" applyFill="1" applyBorder="1" applyAlignment="1">
      <alignment horizontal="center" vertical="center" wrapText="1"/>
      <protection/>
    </xf>
    <xf numFmtId="1" fontId="16" fillId="35" borderId="75" xfId="58" applyNumberFormat="1" applyFont="1" applyFill="1" applyBorder="1" applyAlignment="1">
      <alignment horizontal="center" vertical="center" wrapText="1"/>
      <protection/>
    </xf>
    <xf numFmtId="1" fontId="16" fillId="35" borderId="278" xfId="58" applyNumberFormat="1" applyFont="1" applyFill="1" applyBorder="1" applyAlignment="1">
      <alignment horizontal="center" vertical="center" wrapText="1"/>
      <protection/>
    </xf>
    <xf numFmtId="0" fontId="17" fillId="35" borderId="279" xfId="58" applyFont="1" applyFill="1" applyBorder="1" applyAlignment="1">
      <alignment horizontal="center"/>
      <protection/>
    </xf>
    <xf numFmtId="0" fontId="17" fillId="35" borderId="62" xfId="58" applyFont="1" applyFill="1" applyBorder="1" applyAlignment="1">
      <alignment horizontal="center"/>
      <protection/>
    </xf>
    <xf numFmtId="0" fontId="17" fillId="35" borderId="280" xfId="58" applyFont="1" applyFill="1" applyBorder="1" applyAlignment="1">
      <alignment horizontal="center"/>
      <protection/>
    </xf>
    <xf numFmtId="0" fontId="17" fillId="35" borderId="281" xfId="58" applyFont="1" applyFill="1" applyBorder="1" applyAlignment="1">
      <alignment horizontal="center"/>
      <protection/>
    </xf>
    <xf numFmtId="37" fontId="43" fillId="2" borderId="0" xfId="46" applyNumberFormat="1" applyFont="1" applyFill="1" applyBorder="1" applyAlignment="1" applyProtection="1">
      <alignment horizontal="left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2</xdr:row>
      <xdr:rowOff>38100</xdr:rowOff>
    </xdr:from>
    <xdr:to>
      <xdr:col>2</xdr:col>
      <xdr:colOff>4457700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2860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4:C31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7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4.140625" style="184" customWidth="1"/>
    <col min="2" max="2" width="14.421875" style="184" customWidth="1"/>
    <col min="3" max="3" width="67.421875" style="184" customWidth="1"/>
    <col min="4" max="4" width="2.140625" style="184" customWidth="1"/>
    <col min="5" max="16384" width="11.421875" style="184" customWidth="1"/>
  </cols>
  <sheetData>
    <row r="1" ht="12.75" customHeight="1">
      <c r="B1" s="183"/>
    </row>
    <row r="2" ht="2.25" customHeight="1" thickBot="1">
      <c r="B2" s="183"/>
    </row>
    <row r="3" spans="2:3" ht="11.25" customHeight="1" thickTop="1">
      <c r="B3" s="434"/>
      <c r="C3" s="435"/>
    </row>
    <row r="4" spans="2:3" ht="21.75" customHeight="1">
      <c r="B4" s="436" t="s">
        <v>69</v>
      </c>
      <c r="C4" s="437"/>
    </row>
    <row r="5" spans="2:3" ht="18" customHeight="1">
      <c r="B5" s="438" t="s">
        <v>70</v>
      </c>
      <c r="C5" s="437"/>
    </row>
    <row r="6" spans="2:3" ht="18" customHeight="1">
      <c r="B6" s="439" t="s">
        <v>71</v>
      </c>
      <c r="C6" s="437"/>
    </row>
    <row r="7" spans="2:3" ht="9" customHeight="1">
      <c r="B7" s="436"/>
      <c r="C7" s="437"/>
    </row>
    <row r="8" spans="2:3" ht="3" customHeight="1">
      <c r="B8" s="440"/>
      <c r="C8" s="441"/>
    </row>
    <row r="9" spans="2:5" ht="24">
      <c r="B9" s="573" t="s">
        <v>150</v>
      </c>
      <c r="C9" s="574"/>
      <c r="E9" s="185"/>
    </row>
    <row r="10" spans="2:5" ht="23.25">
      <c r="B10" s="575" t="s">
        <v>36</v>
      </c>
      <c r="C10" s="576"/>
      <c r="E10" s="185"/>
    </row>
    <row r="11" spans="2:3" ht="18.75" customHeight="1">
      <c r="B11" s="577" t="s">
        <v>72</v>
      </c>
      <c r="C11" s="578"/>
    </row>
    <row r="12" spans="2:3" ht="4.5" customHeight="1" thickBot="1">
      <c r="B12" s="442"/>
      <c r="C12" s="443"/>
    </row>
    <row r="13" spans="2:3" ht="19.5" customHeight="1" thickBot="1" thickTop="1">
      <c r="B13" s="449" t="s">
        <v>73</v>
      </c>
      <c r="C13" s="450" t="s">
        <v>130</v>
      </c>
    </row>
    <row r="14" spans="2:3" ht="19.5" customHeight="1" thickTop="1">
      <c r="B14" s="186" t="s">
        <v>74</v>
      </c>
      <c r="C14" s="187" t="s">
        <v>75</v>
      </c>
    </row>
    <row r="15" spans="2:3" ht="19.5" customHeight="1">
      <c r="B15" s="444" t="s">
        <v>76</v>
      </c>
      <c r="C15" s="445" t="s">
        <v>77</v>
      </c>
    </row>
    <row r="16" spans="2:3" ht="19.5" customHeight="1">
      <c r="B16" s="188" t="s">
        <v>78</v>
      </c>
      <c r="C16" s="189" t="s">
        <v>79</v>
      </c>
    </row>
    <row r="17" spans="2:3" ht="19.5" customHeight="1">
      <c r="B17" s="444" t="s">
        <v>80</v>
      </c>
      <c r="C17" s="445" t="s">
        <v>81</v>
      </c>
    </row>
    <row r="18" spans="2:3" ht="19.5" customHeight="1">
      <c r="B18" s="188" t="s">
        <v>82</v>
      </c>
      <c r="C18" s="189" t="s">
        <v>83</v>
      </c>
    </row>
    <row r="19" spans="2:3" ht="19.5" customHeight="1">
      <c r="B19" s="444" t="s">
        <v>84</v>
      </c>
      <c r="C19" s="445" t="s">
        <v>85</v>
      </c>
    </row>
    <row r="20" spans="2:3" ht="19.5" customHeight="1">
      <c r="B20" s="188" t="s">
        <v>86</v>
      </c>
      <c r="C20" s="189" t="s">
        <v>87</v>
      </c>
    </row>
    <row r="21" spans="2:3" ht="19.5" customHeight="1">
      <c r="B21" s="444" t="s">
        <v>88</v>
      </c>
      <c r="C21" s="445" t="s">
        <v>89</v>
      </c>
    </row>
    <row r="22" spans="2:3" ht="19.5" customHeight="1">
      <c r="B22" s="188" t="s">
        <v>90</v>
      </c>
      <c r="C22" s="189" t="s">
        <v>91</v>
      </c>
    </row>
    <row r="23" spans="2:3" ht="19.5" customHeight="1">
      <c r="B23" s="444" t="s">
        <v>92</v>
      </c>
      <c r="C23" s="445" t="s">
        <v>93</v>
      </c>
    </row>
    <row r="24" spans="2:3" ht="20.25" customHeight="1">
      <c r="B24" s="188" t="s">
        <v>94</v>
      </c>
      <c r="C24" s="189" t="s">
        <v>95</v>
      </c>
    </row>
    <row r="25" spans="2:3" ht="20.25" customHeight="1">
      <c r="B25" s="444" t="s">
        <v>96</v>
      </c>
      <c r="C25" s="445" t="s">
        <v>97</v>
      </c>
    </row>
    <row r="26" spans="2:3" ht="20.25" customHeight="1">
      <c r="B26" s="188" t="s">
        <v>98</v>
      </c>
      <c r="C26" s="190" t="s">
        <v>99</v>
      </c>
    </row>
    <row r="27" spans="2:3" ht="20.25" customHeight="1">
      <c r="B27" s="444" t="s">
        <v>100</v>
      </c>
      <c r="C27" s="446" t="s">
        <v>101</v>
      </c>
    </row>
    <row r="28" spans="2:4" ht="20.25" customHeight="1">
      <c r="B28" s="188" t="s">
        <v>111</v>
      </c>
      <c r="C28" s="189" t="s">
        <v>123</v>
      </c>
      <c r="D28" s="215"/>
    </row>
    <row r="29" spans="2:4" ht="20.25" customHeight="1">
      <c r="B29" s="444" t="s">
        <v>112</v>
      </c>
      <c r="C29" s="445" t="s">
        <v>124</v>
      </c>
      <c r="D29" s="215"/>
    </row>
    <row r="30" spans="2:4" ht="20.25" customHeight="1">
      <c r="B30" s="188" t="s">
        <v>113</v>
      </c>
      <c r="C30" s="190" t="s">
        <v>125</v>
      </c>
      <c r="D30" s="215"/>
    </row>
    <row r="31" spans="2:4" ht="20.25" customHeight="1" thickBot="1">
      <c r="B31" s="447" t="s">
        <v>114</v>
      </c>
      <c r="C31" s="448" t="s">
        <v>126</v>
      </c>
      <c r="D31" s="215"/>
    </row>
    <row r="32" s="260" customFormat="1" ht="15" customHeight="1" thickTop="1"/>
    <row r="33" s="260" customFormat="1" ht="13.5">
      <c r="B33" s="261"/>
    </row>
    <row r="34" s="260" customFormat="1" ht="12.75"/>
    <row r="35" s="260" customFormat="1" ht="12.75"/>
    <row r="36" spans="1:3" ht="13.5">
      <c r="A36" s="208"/>
      <c r="B36" s="209" t="s">
        <v>131</v>
      </c>
      <c r="C36" s="208"/>
    </row>
    <row r="37" spans="1:3" ht="12.75">
      <c r="A37" s="208"/>
      <c r="B37" s="208" t="s">
        <v>132</v>
      </c>
      <c r="C37" s="208"/>
    </row>
    <row r="38" spans="1:3" ht="12.75">
      <c r="A38" s="208"/>
      <c r="B38" s="208"/>
      <c r="C38" s="208"/>
    </row>
    <row r="39" spans="1:3" ht="13.5">
      <c r="A39" s="208"/>
      <c r="B39" s="209" t="s">
        <v>133</v>
      </c>
      <c r="C39" s="208"/>
    </row>
    <row r="40" spans="1:3" ht="12.75">
      <c r="A40" s="208"/>
      <c r="B40" s="208" t="s">
        <v>134</v>
      </c>
      <c r="C40" s="208"/>
    </row>
    <row r="41" spans="1:3" ht="12.75">
      <c r="A41" s="208"/>
      <c r="B41" s="208"/>
      <c r="C41" s="208"/>
    </row>
    <row r="42" spans="1:3" ht="15">
      <c r="A42" s="208"/>
      <c r="B42" s="210" t="s">
        <v>102</v>
      </c>
      <c r="C42" s="208"/>
    </row>
    <row r="43" spans="1:3" ht="13.5">
      <c r="A43" s="208"/>
      <c r="B43" s="209" t="s">
        <v>135</v>
      </c>
      <c r="C43" s="208"/>
    </row>
    <row r="44" spans="1:3" ht="13.5">
      <c r="A44" s="208"/>
      <c r="B44" s="211" t="s">
        <v>103</v>
      </c>
      <c r="C44" s="208"/>
    </row>
    <row r="45" spans="1:3" ht="12.75">
      <c r="A45" s="208"/>
      <c r="B45" s="212" t="s">
        <v>104</v>
      </c>
      <c r="C45" s="208"/>
    </row>
    <row r="46" spans="1:3" ht="12.75">
      <c r="A46" s="208"/>
      <c r="B46" s="208"/>
      <c r="C46" s="208"/>
    </row>
    <row r="47" spans="1:3" ht="12.75">
      <c r="A47" s="208"/>
      <c r="B47" s="208"/>
      <c r="C47" s="208"/>
    </row>
  </sheetData>
  <sheetProtection/>
  <mergeCells count="3">
    <mergeCell ref="B9:C9"/>
    <mergeCell ref="B10:C10"/>
    <mergeCell ref="B11:C11"/>
  </mergeCells>
  <hyperlinks>
    <hyperlink ref="C16" location="'CUADRO 1,2'!A1" display="Pasajeros Nacionales por empresa"/>
    <hyperlink ref="C17" location="'CUADRO 1,3'!A1" display="Carga nacional por empresa "/>
    <hyperlink ref="C18" location="'CUADRO 1,4'!A1" display="Pasajeros Internacionales por empresa "/>
    <hyperlink ref="C19" location="'CUADRO 1,5'!A1" display="Carga internacional por empresa"/>
    <hyperlink ref="C20" location="'CUADRO 1.6'!A1" display="Pasajeros Nacionales por principales rutas "/>
    <hyperlink ref="C21" location="'CUADRO 1,7'!A1" display="Carga nacional por principales rutas"/>
    <hyperlink ref="C22" location="'CUADRO 1.8'!A1" display="Pasajeros internacionales por principales rutas "/>
    <hyperlink ref="C25" location="'CUADRO 1.9'!A1" display="Carga internacional por principales rutas - Regular y no regular"/>
    <hyperlink ref="B45" r:id="rId1" display="juan.torres@aerocivil.gov.co"/>
    <hyperlink ref="C15" location="'CUADRO 1.1B'!A1" display="Comportamiento del Transporte aéreo regular y no regular - Carga"/>
    <hyperlink ref="C23" location="'CUADRO 1.8 B'!A1" display="Pasajeros internacionales por mercado y país"/>
    <hyperlink ref="C24" location="'CUADRO 1.8 C'!A1" display="Pasajeros internacionales por mercado y empresa"/>
    <hyperlink ref="C26" location="'CUADRO 1.9 B'!A1" display="Carga internacional  por mercado y país"/>
    <hyperlink ref="C27" location="'CUADRO 1.9 C'!A1" display="Carga internacional  por mercado y empresa"/>
    <hyperlink ref="C13" location="Novedades!A1" display="Novedades importantes para la interpretación de la información."/>
    <hyperlink ref="C29" location="'CUADRO 1.11'!A1" display="Carga internacional por principales rutas - Regular y no regular"/>
    <hyperlink ref="C28" location="'CUADRO 1.10'!A1" display="Pasajeros internacionales por mercado y empresa"/>
    <hyperlink ref="C30" location="'CUADRO 1.12'!A1" display="Carga internacional  por mercado y país"/>
    <hyperlink ref="C31" location="'CUADRO 1.13'!A1" display="Carga internacional  por mercado y empresa"/>
    <hyperlink ref="C14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3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15.8515625" style="100" customWidth="1"/>
    <col min="2" max="2" width="9.8515625" style="100" customWidth="1"/>
    <col min="3" max="3" width="12.00390625" style="100" customWidth="1"/>
    <col min="4" max="4" width="9.140625" style="100" bestFit="1" customWidth="1"/>
    <col min="5" max="5" width="9.7109375" style="100" bestFit="1" customWidth="1"/>
    <col min="6" max="6" width="9.7109375" style="100" customWidth="1"/>
    <col min="7" max="7" width="11.7109375" style="100" customWidth="1"/>
    <col min="8" max="8" width="9.140625" style="100" bestFit="1" customWidth="1"/>
    <col min="9" max="9" width="9.7109375" style="100" bestFit="1" customWidth="1"/>
    <col min="10" max="10" width="10.421875" style="100" customWidth="1"/>
    <col min="11" max="11" width="12.00390625" style="100" customWidth="1"/>
    <col min="12" max="12" width="9.421875" style="100" bestFit="1" customWidth="1"/>
    <col min="13" max="13" width="9.7109375" style="100" bestFit="1" customWidth="1"/>
    <col min="14" max="14" width="9.7109375" style="100" customWidth="1"/>
    <col min="15" max="15" width="11.57421875" style="100" customWidth="1"/>
    <col min="16" max="16" width="9.421875" style="100" bestFit="1" customWidth="1"/>
    <col min="17" max="17" width="10.28125" style="100" customWidth="1"/>
    <col min="18" max="16384" width="9.140625" style="100" customWidth="1"/>
  </cols>
  <sheetData>
    <row r="1" spans="14:17" ht="19.5" thickBot="1">
      <c r="N1" s="701" t="s">
        <v>26</v>
      </c>
      <c r="O1" s="702"/>
      <c r="P1" s="702"/>
      <c r="Q1" s="703"/>
    </row>
    <row r="2" ht="3.75" customHeight="1" thickBot="1"/>
    <row r="3" spans="1:17" ht="24" customHeight="1" thickTop="1">
      <c r="A3" s="692" t="s">
        <v>49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4"/>
    </row>
    <row r="4" spans="1:17" ht="23.25" customHeight="1" thickBot="1">
      <c r="A4" s="684" t="s">
        <v>36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6"/>
    </row>
    <row r="5" spans="1:17" s="104" customFormat="1" ht="20.25" customHeight="1" thickBot="1">
      <c r="A5" s="698" t="s">
        <v>136</v>
      </c>
      <c r="B5" s="704" t="s">
        <v>34</v>
      </c>
      <c r="C5" s="705"/>
      <c r="D5" s="705"/>
      <c r="E5" s="705"/>
      <c r="F5" s="706"/>
      <c r="G5" s="706"/>
      <c r="H5" s="706"/>
      <c r="I5" s="707"/>
      <c r="J5" s="705" t="s">
        <v>33</v>
      </c>
      <c r="K5" s="705"/>
      <c r="L5" s="705"/>
      <c r="M5" s="705"/>
      <c r="N5" s="705"/>
      <c r="O5" s="705"/>
      <c r="P5" s="705"/>
      <c r="Q5" s="708"/>
    </row>
    <row r="6" spans="1:17" s="256" customFormat="1" ht="28.5" customHeight="1" thickBot="1">
      <c r="A6" s="699"/>
      <c r="B6" s="617" t="s">
        <v>155</v>
      </c>
      <c r="C6" s="618"/>
      <c r="D6" s="619"/>
      <c r="E6" s="615" t="s">
        <v>32</v>
      </c>
      <c r="F6" s="617" t="s">
        <v>156</v>
      </c>
      <c r="G6" s="618"/>
      <c r="H6" s="619"/>
      <c r="I6" s="613" t="s">
        <v>31</v>
      </c>
      <c r="J6" s="617" t="s">
        <v>157</v>
      </c>
      <c r="K6" s="618"/>
      <c r="L6" s="619"/>
      <c r="M6" s="615" t="s">
        <v>32</v>
      </c>
      <c r="N6" s="617" t="s">
        <v>158</v>
      </c>
      <c r="O6" s="618"/>
      <c r="P6" s="619"/>
      <c r="Q6" s="615" t="s">
        <v>31</v>
      </c>
    </row>
    <row r="7" spans="1:17" s="103" customFormat="1" ht="22.5" customHeight="1" thickBot="1">
      <c r="A7" s="700"/>
      <c r="B7" s="77" t="s">
        <v>20</v>
      </c>
      <c r="C7" s="74" t="s">
        <v>19</v>
      </c>
      <c r="D7" s="74" t="s">
        <v>15</v>
      </c>
      <c r="E7" s="616"/>
      <c r="F7" s="77" t="s">
        <v>20</v>
      </c>
      <c r="G7" s="75" t="s">
        <v>19</v>
      </c>
      <c r="H7" s="74" t="s">
        <v>15</v>
      </c>
      <c r="I7" s="614"/>
      <c r="J7" s="77" t="s">
        <v>20</v>
      </c>
      <c r="K7" s="74" t="s">
        <v>19</v>
      </c>
      <c r="L7" s="75" t="s">
        <v>15</v>
      </c>
      <c r="M7" s="616"/>
      <c r="N7" s="76" t="s">
        <v>20</v>
      </c>
      <c r="O7" s="75" t="s">
        <v>19</v>
      </c>
      <c r="P7" s="74" t="s">
        <v>15</v>
      </c>
      <c r="Q7" s="616"/>
    </row>
    <row r="8" spans="1:17" s="102" customFormat="1" ht="18" customHeight="1" thickBot="1">
      <c r="A8" s="546" t="s">
        <v>46</v>
      </c>
      <c r="B8" s="547">
        <f>SUM(B9:B51)</f>
        <v>13060.704000000002</v>
      </c>
      <c r="C8" s="548">
        <f>SUM(C9:C51)</f>
        <v>1626.4798999999987</v>
      </c>
      <c r="D8" s="548">
        <f aca="true" t="shared" si="0" ref="D8:D13">C8+B8</f>
        <v>14687.1839</v>
      </c>
      <c r="E8" s="549">
        <f aca="true" t="shared" si="1" ref="E8:E13">D8/$D$8</f>
        <v>1</v>
      </c>
      <c r="F8" s="548">
        <f>SUM(F9:F51)</f>
        <v>15171.752000000008</v>
      </c>
      <c r="G8" s="548">
        <f>SUM(G9:G51)</f>
        <v>1050.7379999999987</v>
      </c>
      <c r="H8" s="548">
        <f aca="true" t="shared" si="2" ref="H8:H13">G8+F8</f>
        <v>16222.490000000007</v>
      </c>
      <c r="I8" s="550">
        <f aca="true" t="shared" si="3" ref="I8:I13">(D8/H8-1)</f>
        <v>-0.09464059463128083</v>
      </c>
      <c r="J8" s="551">
        <f>SUM(J9:J51)</f>
        <v>112622.155</v>
      </c>
      <c r="K8" s="548">
        <f>SUM(K9:K51)</f>
        <v>16797.01810000012</v>
      </c>
      <c r="L8" s="548">
        <f aca="true" t="shared" si="4" ref="L8:L13">K8+J8</f>
        <v>129419.17310000012</v>
      </c>
      <c r="M8" s="549">
        <f aca="true" t="shared" si="5" ref="M8:M13">(L8/$L$8)</f>
        <v>1</v>
      </c>
      <c r="N8" s="548">
        <f>SUM(N9:N51)</f>
        <v>123779.95899999997</v>
      </c>
      <c r="O8" s="548">
        <f>SUM(O9:O51)</f>
        <v>12440.990000000176</v>
      </c>
      <c r="P8" s="548">
        <f aca="true" t="shared" si="6" ref="P8:P13">O8+N8</f>
        <v>136220.94900000014</v>
      </c>
      <c r="Q8" s="552">
        <f aca="true" t="shared" si="7" ref="Q8:Q13">(L8/P8-1)</f>
        <v>-0.049931937414413485</v>
      </c>
    </row>
    <row r="9" spans="1:17" s="101" customFormat="1" ht="18" customHeight="1" thickTop="1">
      <c r="A9" s="392" t="s">
        <v>226</v>
      </c>
      <c r="B9" s="393">
        <v>2088.066</v>
      </c>
      <c r="C9" s="394">
        <v>3.5620000000000003</v>
      </c>
      <c r="D9" s="394">
        <f t="shared" si="0"/>
        <v>2091.6279999999997</v>
      </c>
      <c r="E9" s="395">
        <f t="shared" si="1"/>
        <v>0.14241177983752212</v>
      </c>
      <c r="F9" s="396">
        <v>2199.471</v>
      </c>
      <c r="G9" s="394">
        <v>65.71</v>
      </c>
      <c r="H9" s="394">
        <f t="shared" si="2"/>
        <v>2265.181</v>
      </c>
      <c r="I9" s="397">
        <f t="shared" si="3"/>
        <v>-0.07661771840749165</v>
      </c>
      <c r="J9" s="396">
        <v>18457.854000000003</v>
      </c>
      <c r="K9" s="394">
        <v>1300.7779999999996</v>
      </c>
      <c r="L9" s="394">
        <f t="shared" si="4"/>
        <v>19758.632</v>
      </c>
      <c r="M9" s="397">
        <f t="shared" si="5"/>
        <v>0.15267159823941098</v>
      </c>
      <c r="N9" s="396">
        <v>17208.315999999988</v>
      </c>
      <c r="O9" s="394">
        <v>883.1440000000001</v>
      </c>
      <c r="P9" s="394">
        <f t="shared" si="6"/>
        <v>18091.45999999999</v>
      </c>
      <c r="Q9" s="398">
        <f t="shared" si="7"/>
        <v>0.09215242993102901</v>
      </c>
    </row>
    <row r="10" spans="1:17" s="101" customFormat="1" ht="18" customHeight="1">
      <c r="A10" s="399" t="s">
        <v>229</v>
      </c>
      <c r="B10" s="400">
        <v>2023.2759999999998</v>
      </c>
      <c r="C10" s="401">
        <v>29.316999999999997</v>
      </c>
      <c r="D10" s="401">
        <f t="shared" si="0"/>
        <v>2052.593</v>
      </c>
      <c r="E10" s="402">
        <f t="shared" si="1"/>
        <v>0.139754020510358</v>
      </c>
      <c r="F10" s="403">
        <v>2129.649</v>
      </c>
      <c r="G10" s="401">
        <v>3.3930000000000002</v>
      </c>
      <c r="H10" s="401">
        <f t="shared" si="2"/>
        <v>2133.042</v>
      </c>
      <c r="I10" s="404">
        <f t="shared" si="3"/>
        <v>-0.03771561928925926</v>
      </c>
      <c r="J10" s="403">
        <v>16609.737</v>
      </c>
      <c r="K10" s="401">
        <v>185.152</v>
      </c>
      <c r="L10" s="401">
        <f t="shared" si="4"/>
        <v>16794.889</v>
      </c>
      <c r="M10" s="404">
        <f t="shared" si="5"/>
        <v>0.1297712587533136</v>
      </c>
      <c r="N10" s="403">
        <v>17264.916</v>
      </c>
      <c r="O10" s="401">
        <v>34.93</v>
      </c>
      <c r="P10" s="401">
        <f t="shared" si="6"/>
        <v>17299.846</v>
      </c>
      <c r="Q10" s="405">
        <f t="shared" si="7"/>
        <v>-0.029188525724448744</v>
      </c>
    </row>
    <row r="11" spans="1:17" s="101" customFormat="1" ht="18" customHeight="1">
      <c r="A11" s="399" t="s">
        <v>228</v>
      </c>
      <c r="B11" s="400">
        <v>1760.682</v>
      </c>
      <c r="C11" s="401">
        <v>34.492999999999995</v>
      </c>
      <c r="D11" s="401">
        <f t="shared" si="0"/>
        <v>1795.175</v>
      </c>
      <c r="E11" s="402">
        <f t="shared" si="1"/>
        <v>0.12222731139085144</v>
      </c>
      <c r="F11" s="403">
        <v>1860.7939999999999</v>
      </c>
      <c r="G11" s="401">
        <v>0.19999999999999998</v>
      </c>
      <c r="H11" s="401">
        <f t="shared" si="2"/>
        <v>1860.994</v>
      </c>
      <c r="I11" s="404">
        <f t="shared" si="3"/>
        <v>-0.03536765835891997</v>
      </c>
      <c r="J11" s="403">
        <v>14198.799000000003</v>
      </c>
      <c r="K11" s="401">
        <v>722.9799999999996</v>
      </c>
      <c r="L11" s="401">
        <f t="shared" si="4"/>
        <v>14921.779000000002</v>
      </c>
      <c r="M11" s="404">
        <f t="shared" si="5"/>
        <v>0.11529805547799461</v>
      </c>
      <c r="N11" s="403">
        <v>16296.762000000004</v>
      </c>
      <c r="O11" s="401">
        <v>43.913000000000004</v>
      </c>
      <c r="P11" s="401">
        <f t="shared" si="6"/>
        <v>16340.675000000005</v>
      </c>
      <c r="Q11" s="405">
        <f t="shared" si="7"/>
        <v>-0.08683215350651075</v>
      </c>
    </row>
    <row r="12" spans="1:17" s="101" customFormat="1" ht="18" customHeight="1">
      <c r="A12" s="399" t="s">
        <v>250</v>
      </c>
      <c r="B12" s="400">
        <v>1428.7259999999999</v>
      </c>
      <c r="C12" s="401">
        <v>253.248</v>
      </c>
      <c r="D12" s="401">
        <f t="shared" si="0"/>
        <v>1681.974</v>
      </c>
      <c r="E12" s="402">
        <f t="shared" si="1"/>
        <v>0.1145198433853613</v>
      </c>
      <c r="F12" s="403">
        <v>1670.113</v>
      </c>
      <c r="G12" s="401">
        <v>12.684000000000001</v>
      </c>
      <c r="H12" s="401">
        <f t="shared" si="2"/>
        <v>1682.797</v>
      </c>
      <c r="I12" s="404">
        <f t="shared" si="3"/>
        <v>-0.0004890667145235339</v>
      </c>
      <c r="J12" s="403">
        <v>11054.381000000003</v>
      </c>
      <c r="K12" s="401">
        <v>2945.4649999999997</v>
      </c>
      <c r="L12" s="401">
        <f t="shared" si="4"/>
        <v>13999.846000000003</v>
      </c>
      <c r="M12" s="404">
        <f t="shared" si="5"/>
        <v>0.10817443555432507</v>
      </c>
      <c r="N12" s="403">
        <v>11999.134</v>
      </c>
      <c r="O12" s="401">
        <v>1538.1780000000003</v>
      </c>
      <c r="P12" s="401">
        <f t="shared" si="6"/>
        <v>13537.312</v>
      </c>
      <c r="Q12" s="405">
        <f t="shared" si="7"/>
        <v>0.03416734429996171</v>
      </c>
    </row>
    <row r="13" spans="1:17" s="101" customFormat="1" ht="18" customHeight="1">
      <c r="A13" s="399" t="s">
        <v>231</v>
      </c>
      <c r="B13" s="400">
        <v>857.7700000000001</v>
      </c>
      <c r="C13" s="401">
        <v>95.77300000000001</v>
      </c>
      <c r="D13" s="401">
        <f t="shared" si="0"/>
        <v>953.5430000000001</v>
      </c>
      <c r="E13" s="402">
        <f t="shared" si="1"/>
        <v>0.06492347385941018</v>
      </c>
      <c r="F13" s="403">
        <v>945.841</v>
      </c>
      <c r="G13" s="401">
        <v>145.041</v>
      </c>
      <c r="H13" s="401">
        <f t="shared" si="2"/>
        <v>1090.882</v>
      </c>
      <c r="I13" s="404">
        <f t="shared" si="3"/>
        <v>-0.1258972097807095</v>
      </c>
      <c r="J13" s="403">
        <v>7848.531999999999</v>
      </c>
      <c r="K13" s="401">
        <v>1255.7840000000003</v>
      </c>
      <c r="L13" s="401">
        <f t="shared" si="4"/>
        <v>9104.315999999999</v>
      </c>
      <c r="M13" s="404">
        <f t="shared" si="5"/>
        <v>0.07034750556600482</v>
      </c>
      <c r="N13" s="403">
        <v>7981.581999999999</v>
      </c>
      <c r="O13" s="401">
        <v>1377.341</v>
      </c>
      <c r="P13" s="401">
        <f t="shared" si="6"/>
        <v>9358.922999999999</v>
      </c>
      <c r="Q13" s="405">
        <f t="shared" si="7"/>
        <v>-0.02720473285227376</v>
      </c>
    </row>
    <row r="14" spans="1:17" s="101" customFormat="1" ht="18" customHeight="1">
      <c r="A14" s="399" t="s">
        <v>227</v>
      </c>
      <c r="B14" s="400">
        <v>650.703</v>
      </c>
      <c r="C14" s="401">
        <v>126.69599999999998</v>
      </c>
      <c r="D14" s="401">
        <f aca="true" t="shared" si="8" ref="D14:D36">C14+B14</f>
        <v>777.399</v>
      </c>
      <c r="E14" s="402">
        <f aca="true" t="shared" si="9" ref="E14:E36">D14/$D$8</f>
        <v>0.05293043277002884</v>
      </c>
      <c r="F14" s="403">
        <v>725.6930000000001</v>
      </c>
      <c r="G14" s="401">
        <v>0.16999999999999998</v>
      </c>
      <c r="H14" s="401">
        <f aca="true" t="shared" si="10" ref="H14:H36">G14+F14</f>
        <v>725.863</v>
      </c>
      <c r="I14" s="404">
        <f aca="true" t="shared" si="11" ref="I14:I36">(D14/H14-1)</f>
        <v>0.07099962389596937</v>
      </c>
      <c r="J14" s="403">
        <v>5496.296</v>
      </c>
      <c r="K14" s="401">
        <v>800.4920000000002</v>
      </c>
      <c r="L14" s="401">
        <f aca="true" t="shared" si="12" ref="L14:L36">K14+J14</f>
        <v>6296.7880000000005</v>
      </c>
      <c r="M14" s="404">
        <f aca="true" t="shared" si="13" ref="M14:M36">(L14/$L$8)</f>
        <v>0.048654212889573736</v>
      </c>
      <c r="N14" s="403">
        <v>5898.171</v>
      </c>
      <c r="O14" s="401">
        <v>6.059999999999999</v>
      </c>
      <c r="P14" s="401">
        <f aca="true" t="shared" si="14" ref="P14:P36">O14+N14</f>
        <v>5904.231000000001</v>
      </c>
      <c r="Q14" s="405">
        <f aca="true" t="shared" si="15" ref="Q14:Q36">(L14/P14-1)</f>
        <v>0.06648740538776332</v>
      </c>
    </row>
    <row r="15" spans="1:17" s="101" customFormat="1" ht="18" customHeight="1">
      <c r="A15" s="399" t="s">
        <v>236</v>
      </c>
      <c r="B15" s="400">
        <v>484.847</v>
      </c>
      <c r="C15" s="401">
        <v>22.57</v>
      </c>
      <c r="D15" s="401">
        <f t="shared" si="8"/>
        <v>507.417</v>
      </c>
      <c r="E15" s="402">
        <f t="shared" si="9"/>
        <v>0.034548283963408394</v>
      </c>
      <c r="F15" s="403">
        <v>441.31600000000003</v>
      </c>
      <c r="G15" s="401">
        <v>0.619</v>
      </c>
      <c r="H15" s="401">
        <f t="shared" si="10"/>
        <v>441.93500000000006</v>
      </c>
      <c r="I15" s="404">
        <f t="shared" si="11"/>
        <v>0.14817111113625292</v>
      </c>
      <c r="J15" s="403">
        <v>3877.8180000000007</v>
      </c>
      <c r="K15" s="401">
        <v>42.022</v>
      </c>
      <c r="L15" s="401">
        <f t="shared" si="12"/>
        <v>3919.8400000000006</v>
      </c>
      <c r="M15" s="404">
        <f t="shared" si="13"/>
        <v>0.030287938843274815</v>
      </c>
      <c r="N15" s="403">
        <v>3694.8800000000006</v>
      </c>
      <c r="O15" s="401">
        <v>11.094000000000001</v>
      </c>
      <c r="P15" s="401">
        <f t="shared" si="14"/>
        <v>3705.9740000000006</v>
      </c>
      <c r="Q15" s="405">
        <f t="shared" si="15"/>
        <v>0.057708445876846426</v>
      </c>
    </row>
    <row r="16" spans="1:17" s="101" customFormat="1" ht="18" customHeight="1">
      <c r="A16" s="399" t="s">
        <v>233</v>
      </c>
      <c r="B16" s="400">
        <v>400.12199999999996</v>
      </c>
      <c r="C16" s="401">
        <v>0</v>
      </c>
      <c r="D16" s="401">
        <f aca="true" t="shared" si="16" ref="D16:D24">C16+B16</f>
        <v>400.12199999999996</v>
      </c>
      <c r="E16" s="402">
        <f aca="true" t="shared" si="17" ref="E16:E24">D16/$D$8</f>
        <v>0.027242935250507753</v>
      </c>
      <c r="F16" s="403">
        <v>411.347</v>
      </c>
      <c r="G16" s="401">
        <v>0.044</v>
      </c>
      <c r="H16" s="401">
        <f aca="true" t="shared" si="18" ref="H16:H24">G16+F16</f>
        <v>411.39099999999996</v>
      </c>
      <c r="I16" s="404">
        <f aca="true" t="shared" si="19" ref="I16:I24">(D16/H16-1)</f>
        <v>-0.027392432017229407</v>
      </c>
      <c r="J16" s="403">
        <v>3327.3149999999996</v>
      </c>
      <c r="K16" s="401">
        <v>4.747999999999999</v>
      </c>
      <c r="L16" s="401">
        <f aca="true" t="shared" si="20" ref="L16:L24">K16+J16</f>
        <v>3332.0629999999996</v>
      </c>
      <c r="M16" s="404">
        <f aca="true" t="shared" si="21" ref="M16:M24">(L16/$L$8)</f>
        <v>0.02574628565603157</v>
      </c>
      <c r="N16" s="403">
        <v>3532.8249999999994</v>
      </c>
      <c r="O16" s="401">
        <v>6.685999999999999</v>
      </c>
      <c r="P16" s="401">
        <f aca="true" t="shared" si="22" ref="P16:P24">O16+N16</f>
        <v>3539.5109999999995</v>
      </c>
      <c r="Q16" s="405">
        <f aca="true" t="shared" si="23" ref="Q16:Q24">(L16/P16-1)</f>
        <v>-0.05860922596369944</v>
      </c>
    </row>
    <row r="17" spans="1:17" s="101" customFormat="1" ht="18" customHeight="1">
      <c r="A17" s="399" t="s">
        <v>232</v>
      </c>
      <c r="B17" s="400">
        <v>349.599</v>
      </c>
      <c r="C17" s="401">
        <v>12.827</v>
      </c>
      <c r="D17" s="401">
        <f t="shared" si="16"/>
        <v>362.426</v>
      </c>
      <c r="E17" s="402">
        <f t="shared" si="17"/>
        <v>0.02467634384287923</v>
      </c>
      <c r="F17" s="403">
        <v>490.104</v>
      </c>
      <c r="G17" s="401">
        <v>0.044</v>
      </c>
      <c r="H17" s="401">
        <f t="shared" si="18"/>
        <v>490.14799999999997</v>
      </c>
      <c r="I17" s="404">
        <f t="shared" si="19"/>
        <v>-0.26057843753315324</v>
      </c>
      <c r="J17" s="403">
        <v>3120.913</v>
      </c>
      <c r="K17" s="401">
        <v>33.504</v>
      </c>
      <c r="L17" s="401">
        <f t="shared" si="20"/>
        <v>3154.417</v>
      </c>
      <c r="M17" s="404">
        <f t="shared" si="21"/>
        <v>0.02437364514423711</v>
      </c>
      <c r="N17" s="403">
        <v>3918.8050000000003</v>
      </c>
      <c r="O17" s="401">
        <v>17.128</v>
      </c>
      <c r="P17" s="401">
        <f t="shared" si="22"/>
        <v>3935.9330000000004</v>
      </c>
      <c r="Q17" s="405">
        <f t="shared" si="23"/>
        <v>-0.1985592742559389</v>
      </c>
    </row>
    <row r="18" spans="1:17" s="101" customFormat="1" ht="18" customHeight="1">
      <c r="A18" s="399" t="s">
        <v>238</v>
      </c>
      <c r="B18" s="400">
        <v>217.959</v>
      </c>
      <c r="C18" s="401">
        <v>15.542</v>
      </c>
      <c r="D18" s="401">
        <f t="shared" si="16"/>
        <v>233.501</v>
      </c>
      <c r="E18" s="402">
        <f t="shared" si="17"/>
        <v>0.015898282583634023</v>
      </c>
      <c r="F18" s="403">
        <v>168.58100000000002</v>
      </c>
      <c r="G18" s="401">
        <v>29.797</v>
      </c>
      <c r="H18" s="401">
        <f t="shared" si="18"/>
        <v>198.37800000000001</v>
      </c>
      <c r="I18" s="404">
        <f t="shared" si="19"/>
        <v>0.17705088265835922</v>
      </c>
      <c r="J18" s="403">
        <v>1901.4279999999997</v>
      </c>
      <c r="K18" s="401">
        <v>248.08100000000002</v>
      </c>
      <c r="L18" s="401">
        <f t="shared" si="20"/>
        <v>2149.5089999999996</v>
      </c>
      <c r="M18" s="404">
        <f t="shared" si="21"/>
        <v>0.016608891468801987</v>
      </c>
      <c r="N18" s="403">
        <v>1386.3999999999996</v>
      </c>
      <c r="O18" s="401">
        <v>338.22300000000007</v>
      </c>
      <c r="P18" s="401">
        <f t="shared" si="22"/>
        <v>1724.6229999999996</v>
      </c>
      <c r="Q18" s="405">
        <f t="shared" si="23"/>
        <v>0.24636456779249727</v>
      </c>
    </row>
    <row r="19" spans="1:17" s="101" customFormat="1" ht="18" customHeight="1">
      <c r="A19" s="399" t="s">
        <v>239</v>
      </c>
      <c r="B19" s="400">
        <v>218.67100000000002</v>
      </c>
      <c r="C19" s="401">
        <v>0</v>
      </c>
      <c r="D19" s="401">
        <f t="shared" si="16"/>
        <v>218.67100000000002</v>
      </c>
      <c r="E19" s="402">
        <f t="shared" si="17"/>
        <v>0.014888558724998332</v>
      </c>
      <c r="F19" s="403">
        <v>405.175</v>
      </c>
      <c r="G19" s="401">
        <v>0.01</v>
      </c>
      <c r="H19" s="401">
        <f t="shared" si="18"/>
        <v>405.185</v>
      </c>
      <c r="I19" s="404">
        <f t="shared" si="19"/>
        <v>-0.46031812628799185</v>
      </c>
      <c r="J19" s="403">
        <v>2360.3919999999994</v>
      </c>
      <c r="K19" s="401">
        <v>4.781000000000001</v>
      </c>
      <c r="L19" s="401">
        <f t="shared" si="20"/>
        <v>2365.1729999999993</v>
      </c>
      <c r="M19" s="404">
        <f t="shared" si="21"/>
        <v>0.01827529061843463</v>
      </c>
      <c r="N19" s="403">
        <v>3641.8300000000004</v>
      </c>
      <c r="O19" s="401">
        <v>0.52</v>
      </c>
      <c r="P19" s="401">
        <f t="shared" si="22"/>
        <v>3642.3500000000004</v>
      </c>
      <c r="Q19" s="405">
        <f t="shared" si="23"/>
        <v>-0.3506464233256005</v>
      </c>
    </row>
    <row r="20" spans="1:17" s="101" customFormat="1" ht="18" customHeight="1">
      <c r="A20" s="399" t="s">
        <v>230</v>
      </c>
      <c r="B20" s="400">
        <v>208.312</v>
      </c>
      <c r="C20" s="401">
        <v>1.016</v>
      </c>
      <c r="D20" s="401">
        <f t="shared" si="16"/>
        <v>209.328</v>
      </c>
      <c r="E20" s="402">
        <f t="shared" si="17"/>
        <v>0.014252425885400672</v>
      </c>
      <c r="F20" s="403">
        <v>328.558</v>
      </c>
      <c r="G20" s="401">
        <v>0.015</v>
      </c>
      <c r="H20" s="401">
        <f t="shared" si="18"/>
        <v>328.573</v>
      </c>
      <c r="I20" s="404">
        <f t="shared" si="19"/>
        <v>-0.362917829523424</v>
      </c>
      <c r="J20" s="403">
        <v>2154.721</v>
      </c>
      <c r="K20" s="401">
        <v>4.5649999999999995</v>
      </c>
      <c r="L20" s="401">
        <f t="shared" si="20"/>
        <v>2159.286</v>
      </c>
      <c r="M20" s="404">
        <f t="shared" si="21"/>
        <v>0.016684436689543322</v>
      </c>
      <c r="N20" s="403">
        <v>2552.924000000001</v>
      </c>
      <c r="O20" s="401">
        <v>4.904</v>
      </c>
      <c r="P20" s="401">
        <f t="shared" si="22"/>
        <v>2557.828000000001</v>
      </c>
      <c r="Q20" s="405">
        <f t="shared" si="23"/>
        <v>-0.15581266605885957</v>
      </c>
    </row>
    <row r="21" spans="1:17" s="101" customFormat="1" ht="18" customHeight="1">
      <c r="A21" s="399" t="s">
        <v>235</v>
      </c>
      <c r="B21" s="400">
        <v>161.769</v>
      </c>
      <c r="C21" s="401">
        <v>0.986</v>
      </c>
      <c r="D21" s="401">
        <f t="shared" si="16"/>
        <v>162.755</v>
      </c>
      <c r="E21" s="402">
        <f t="shared" si="17"/>
        <v>0.011081429980596892</v>
      </c>
      <c r="F21" s="403">
        <v>185.52100000000002</v>
      </c>
      <c r="G21" s="401">
        <v>6.932</v>
      </c>
      <c r="H21" s="401">
        <f t="shared" si="18"/>
        <v>192.453</v>
      </c>
      <c r="I21" s="404">
        <f t="shared" si="19"/>
        <v>-0.15431300109637158</v>
      </c>
      <c r="J21" s="403">
        <v>1439.9740000000004</v>
      </c>
      <c r="K21" s="401">
        <v>9.665000000000001</v>
      </c>
      <c r="L21" s="401">
        <f t="shared" si="20"/>
        <v>1449.6390000000004</v>
      </c>
      <c r="M21" s="404">
        <f t="shared" si="21"/>
        <v>0.011201114682442666</v>
      </c>
      <c r="N21" s="403">
        <v>1543.12</v>
      </c>
      <c r="O21" s="401">
        <v>23.634</v>
      </c>
      <c r="P21" s="401">
        <f t="shared" si="22"/>
        <v>1566.754</v>
      </c>
      <c r="Q21" s="405">
        <f t="shared" si="23"/>
        <v>-0.07475008839932729</v>
      </c>
    </row>
    <row r="22" spans="1:17" s="101" customFormat="1" ht="18" customHeight="1">
      <c r="A22" s="399" t="s">
        <v>251</v>
      </c>
      <c r="B22" s="400">
        <v>153.756</v>
      </c>
      <c r="C22" s="401">
        <v>1.159</v>
      </c>
      <c r="D22" s="401">
        <f t="shared" si="16"/>
        <v>154.915</v>
      </c>
      <c r="E22" s="402">
        <f t="shared" si="17"/>
        <v>0.010547631258297241</v>
      </c>
      <c r="F22" s="403">
        <v>204.29399999999998</v>
      </c>
      <c r="G22" s="401">
        <v>0.8240000000000001</v>
      </c>
      <c r="H22" s="401">
        <f t="shared" si="18"/>
        <v>205.118</v>
      </c>
      <c r="I22" s="404">
        <f t="shared" si="19"/>
        <v>-0.24475180140211983</v>
      </c>
      <c r="J22" s="403">
        <v>1432.889</v>
      </c>
      <c r="K22" s="401">
        <v>3.7349999999999994</v>
      </c>
      <c r="L22" s="401">
        <f t="shared" si="20"/>
        <v>1436.6239999999998</v>
      </c>
      <c r="M22" s="404">
        <f t="shared" si="21"/>
        <v>0.011100549984892452</v>
      </c>
      <c r="N22" s="403">
        <v>1665.2330000000002</v>
      </c>
      <c r="O22" s="401">
        <v>1.194</v>
      </c>
      <c r="P22" s="401">
        <f t="shared" si="22"/>
        <v>1666.4270000000001</v>
      </c>
      <c r="Q22" s="405">
        <f t="shared" si="23"/>
        <v>-0.1379016302544308</v>
      </c>
    </row>
    <row r="23" spans="1:17" s="101" customFormat="1" ht="18" customHeight="1">
      <c r="A23" s="399" t="s">
        <v>265</v>
      </c>
      <c r="B23" s="400">
        <v>3.31</v>
      </c>
      <c r="C23" s="401">
        <v>120.484</v>
      </c>
      <c r="D23" s="401">
        <f t="shared" si="16"/>
        <v>123.794</v>
      </c>
      <c r="E23" s="402">
        <f t="shared" si="17"/>
        <v>0.008428709059740172</v>
      </c>
      <c r="F23" s="403">
        <v>122.361</v>
      </c>
      <c r="G23" s="401">
        <v>1.443</v>
      </c>
      <c r="H23" s="401">
        <f t="shared" si="18"/>
        <v>123.804</v>
      </c>
      <c r="I23" s="404">
        <f t="shared" si="19"/>
        <v>-8.077283448038042E-05</v>
      </c>
      <c r="J23" s="403">
        <v>271.54200000000003</v>
      </c>
      <c r="K23" s="401">
        <v>974.2670000000003</v>
      </c>
      <c r="L23" s="401">
        <f t="shared" si="20"/>
        <v>1245.8090000000002</v>
      </c>
      <c r="M23" s="404">
        <f t="shared" si="21"/>
        <v>0.009626154843667434</v>
      </c>
      <c r="N23" s="403">
        <v>567.3549999999998</v>
      </c>
      <c r="O23" s="401">
        <v>20.256999999999994</v>
      </c>
      <c r="P23" s="401">
        <f t="shared" si="22"/>
        <v>587.6119999999997</v>
      </c>
      <c r="Q23" s="405">
        <f t="shared" si="23"/>
        <v>1.1201217810391904</v>
      </c>
    </row>
    <row r="24" spans="1:17" s="101" customFormat="1" ht="18" customHeight="1">
      <c r="A24" s="399" t="s">
        <v>237</v>
      </c>
      <c r="B24" s="400">
        <v>100.31500000000001</v>
      </c>
      <c r="C24" s="401">
        <v>20.996</v>
      </c>
      <c r="D24" s="401">
        <f t="shared" si="16"/>
        <v>121.311</v>
      </c>
      <c r="E24" s="402">
        <f t="shared" si="17"/>
        <v>0.00825965010215471</v>
      </c>
      <c r="F24" s="403">
        <v>99.564</v>
      </c>
      <c r="G24" s="401">
        <v>26.563</v>
      </c>
      <c r="H24" s="401">
        <f t="shared" si="18"/>
        <v>126.127</v>
      </c>
      <c r="I24" s="404">
        <f t="shared" si="19"/>
        <v>-0.038183735441261524</v>
      </c>
      <c r="J24" s="403">
        <v>1069.743</v>
      </c>
      <c r="K24" s="401">
        <v>265.96799999999996</v>
      </c>
      <c r="L24" s="401">
        <f t="shared" si="20"/>
        <v>1335.7109999999998</v>
      </c>
      <c r="M24" s="404">
        <f t="shared" si="21"/>
        <v>0.010320812349557491</v>
      </c>
      <c r="N24" s="403">
        <v>756.602</v>
      </c>
      <c r="O24" s="401">
        <v>285.85299999999995</v>
      </c>
      <c r="P24" s="401">
        <f t="shared" si="22"/>
        <v>1042.455</v>
      </c>
      <c r="Q24" s="405">
        <f t="shared" si="23"/>
        <v>0.2813128624257162</v>
      </c>
    </row>
    <row r="25" spans="1:17" s="101" customFormat="1" ht="18" customHeight="1">
      <c r="A25" s="399" t="s">
        <v>240</v>
      </c>
      <c r="B25" s="400">
        <v>118.398</v>
      </c>
      <c r="C25" s="401">
        <v>0.09</v>
      </c>
      <c r="D25" s="401">
        <f>C25+B25</f>
        <v>118.488</v>
      </c>
      <c r="E25" s="402">
        <f>D25/$D$8</f>
        <v>0.008067441710183802</v>
      </c>
      <c r="F25" s="403">
        <v>135.716</v>
      </c>
      <c r="G25" s="401">
        <v>0.228</v>
      </c>
      <c r="H25" s="401">
        <f>G25+F25</f>
        <v>135.94400000000002</v>
      </c>
      <c r="I25" s="404">
        <f>(D25/H25-1)</f>
        <v>-0.1284058141587714</v>
      </c>
      <c r="J25" s="403">
        <v>1167.1960000000001</v>
      </c>
      <c r="K25" s="401">
        <v>4.151</v>
      </c>
      <c r="L25" s="401">
        <f>K25+J25</f>
        <v>1171.3470000000002</v>
      </c>
      <c r="M25" s="404">
        <f>(L25/$L$8)</f>
        <v>0.009050799599027876</v>
      </c>
      <c r="N25" s="403">
        <v>1110.577</v>
      </c>
      <c r="O25" s="401">
        <v>1.2560000000000002</v>
      </c>
      <c r="P25" s="401">
        <f>O25+N25</f>
        <v>1111.833</v>
      </c>
      <c r="Q25" s="405">
        <f>(L25/P25-1)</f>
        <v>0.053527822973414185</v>
      </c>
    </row>
    <row r="26" spans="1:17" s="101" customFormat="1" ht="18" customHeight="1">
      <c r="A26" s="399" t="s">
        <v>254</v>
      </c>
      <c r="B26" s="400">
        <v>107.797</v>
      </c>
      <c r="C26" s="401">
        <v>0.4</v>
      </c>
      <c r="D26" s="401">
        <f>C26+B26</f>
        <v>108.197</v>
      </c>
      <c r="E26" s="402">
        <f>D26/$D$8</f>
        <v>0.007366762800593789</v>
      </c>
      <c r="F26" s="403">
        <v>137.709</v>
      </c>
      <c r="G26" s="401"/>
      <c r="H26" s="401">
        <f>G26+F26</f>
        <v>137.709</v>
      </c>
      <c r="I26" s="404">
        <f>(D26/H26-1)</f>
        <v>-0.21430698066212084</v>
      </c>
      <c r="J26" s="403">
        <v>1033.7679999999998</v>
      </c>
      <c r="K26" s="401">
        <v>0.4</v>
      </c>
      <c r="L26" s="401">
        <f>K26+J26</f>
        <v>1034.168</v>
      </c>
      <c r="M26" s="404">
        <f>(L26/$L$8)</f>
        <v>0.00799084073270129</v>
      </c>
      <c r="N26" s="403">
        <v>1294.584</v>
      </c>
      <c r="O26" s="401">
        <v>0.36</v>
      </c>
      <c r="P26" s="401">
        <f>O26+N26</f>
        <v>1294.944</v>
      </c>
      <c r="Q26" s="405">
        <f>(L26/P26-1)</f>
        <v>-0.201380136901673</v>
      </c>
    </row>
    <row r="27" spans="1:17" s="101" customFormat="1" ht="18" customHeight="1">
      <c r="A27" s="399" t="s">
        <v>243</v>
      </c>
      <c r="B27" s="400">
        <v>99.402</v>
      </c>
      <c r="C27" s="401">
        <v>0.14</v>
      </c>
      <c r="D27" s="401">
        <f t="shared" si="8"/>
        <v>99.542</v>
      </c>
      <c r="E27" s="402">
        <f t="shared" si="9"/>
        <v>0.006777473522340794</v>
      </c>
      <c r="F27" s="403">
        <v>256.94</v>
      </c>
      <c r="G27" s="401"/>
      <c r="H27" s="401">
        <f t="shared" si="10"/>
        <v>256.94</v>
      </c>
      <c r="I27" s="404">
        <f t="shared" si="11"/>
        <v>-0.612586596092473</v>
      </c>
      <c r="J27" s="403">
        <v>1331.8640000000003</v>
      </c>
      <c r="K27" s="401">
        <v>17.845</v>
      </c>
      <c r="L27" s="401">
        <f t="shared" si="12"/>
        <v>1349.7090000000003</v>
      </c>
      <c r="M27" s="404">
        <f t="shared" si="13"/>
        <v>0.010428972521382916</v>
      </c>
      <c r="N27" s="403">
        <v>2750.2509999999997</v>
      </c>
      <c r="O27" s="401">
        <v>0.175</v>
      </c>
      <c r="P27" s="401">
        <f t="shared" si="14"/>
        <v>2750.426</v>
      </c>
      <c r="Q27" s="405">
        <f t="shared" si="15"/>
        <v>-0.5092727453856238</v>
      </c>
    </row>
    <row r="28" spans="1:17" s="101" customFormat="1" ht="18" customHeight="1">
      <c r="A28" s="399" t="s">
        <v>257</v>
      </c>
      <c r="B28" s="400">
        <v>82.758</v>
      </c>
      <c r="C28" s="401">
        <v>0</v>
      </c>
      <c r="D28" s="401">
        <f t="shared" si="8"/>
        <v>82.758</v>
      </c>
      <c r="E28" s="402">
        <f t="shared" si="9"/>
        <v>0.005634708502560521</v>
      </c>
      <c r="F28" s="403">
        <v>77.046</v>
      </c>
      <c r="G28" s="401">
        <v>1.45</v>
      </c>
      <c r="H28" s="401">
        <f t="shared" si="10"/>
        <v>78.49600000000001</v>
      </c>
      <c r="I28" s="404">
        <f t="shared" si="11"/>
        <v>0.0542957602935179</v>
      </c>
      <c r="J28" s="403">
        <v>644.1950000000002</v>
      </c>
      <c r="K28" s="401">
        <v>5.2</v>
      </c>
      <c r="L28" s="401">
        <f t="shared" si="12"/>
        <v>649.3950000000002</v>
      </c>
      <c r="M28" s="404">
        <f t="shared" si="13"/>
        <v>0.005017765022329598</v>
      </c>
      <c r="N28" s="403">
        <v>709.0939999999998</v>
      </c>
      <c r="O28" s="401">
        <v>5.545000000000001</v>
      </c>
      <c r="P28" s="401">
        <f t="shared" si="14"/>
        <v>714.6389999999998</v>
      </c>
      <c r="Q28" s="405">
        <f t="shared" si="15"/>
        <v>-0.09129644477841203</v>
      </c>
    </row>
    <row r="29" spans="1:17" s="101" customFormat="1" ht="18" customHeight="1">
      <c r="A29" s="399" t="s">
        <v>260</v>
      </c>
      <c r="B29" s="400">
        <v>65.516</v>
      </c>
      <c r="C29" s="401">
        <v>4.153</v>
      </c>
      <c r="D29" s="401">
        <f t="shared" si="8"/>
        <v>69.66900000000001</v>
      </c>
      <c r="E29" s="402">
        <f t="shared" si="9"/>
        <v>0.004743523365292649</v>
      </c>
      <c r="F29" s="403">
        <v>46.922</v>
      </c>
      <c r="G29" s="401">
        <v>3.6729999999999996</v>
      </c>
      <c r="H29" s="401">
        <f t="shared" si="10"/>
        <v>50.595</v>
      </c>
      <c r="I29" s="404">
        <f t="shared" si="11"/>
        <v>0.3769937740883489</v>
      </c>
      <c r="J29" s="403">
        <v>442.8089999999999</v>
      </c>
      <c r="K29" s="401">
        <v>7.170999999999999</v>
      </c>
      <c r="L29" s="401">
        <f t="shared" si="12"/>
        <v>449.9799999999999</v>
      </c>
      <c r="M29" s="404">
        <f t="shared" si="13"/>
        <v>0.003476919139734478</v>
      </c>
      <c r="N29" s="403">
        <v>325.6669999999999</v>
      </c>
      <c r="O29" s="401">
        <v>15.755000000000003</v>
      </c>
      <c r="P29" s="401">
        <f t="shared" si="14"/>
        <v>341.4219999999999</v>
      </c>
      <c r="Q29" s="405">
        <f t="shared" si="15"/>
        <v>0.31795842095705606</v>
      </c>
    </row>
    <row r="30" spans="1:17" s="101" customFormat="1" ht="18" customHeight="1">
      <c r="A30" s="399" t="s">
        <v>245</v>
      </c>
      <c r="B30" s="400">
        <v>56.92100000000001</v>
      </c>
      <c r="C30" s="401">
        <v>0</v>
      </c>
      <c r="D30" s="401">
        <f t="shared" si="8"/>
        <v>56.92100000000001</v>
      </c>
      <c r="E30" s="402">
        <f t="shared" si="9"/>
        <v>0.0038755557489819413</v>
      </c>
      <c r="F30" s="403">
        <v>35.090999999999994</v>
      </c>
      <c r="G30" s="401"/>
      <c r="H30" s="401">
        <f t="shared" si="10"/>
        <v>35.090999999999994</v>
      </c>
      <c r="I30" s="404">
        <f t="shared" si="11"/>
        <v>0.6220968339460264</v>
      </c>
      <c r="J30" s="403">
        <v>393.344</v>
      </c>
      <c r="K30" s="401">
        <v>0.2</v>
      </c>
      <c r="L30" s="401">
        <f t="shared" si="12"/>
        <v>393.544</v>
      </c>
      <c r="M30" s="404">
        <f t="shared" si="13"/>
        <v>0.0030408477397388008</v>
      </c>
      <c r="N30" s="403">
        <v>379.771</v>
      </c>
      <c r="O30" s="401"/>
      <c r="P30" s="401">
        <f t="shared" si="14"/>
        <v>379.771</v>
      </c>
      <c r="Q30" s="405">
        <f t="shared" si="15"/>
        <v>0.036266592235847384</v>
      </c>
    </row>
    <row r="31" spans="1:17" s="101" customFormat="1" ht="18" customHeight="1">
      <c r="A31" s="399" t="s">
        <v>248</v>
      </c>
      <c r="B31" s="400">
        <v>41.576</v>
      </c>
      <c r="C31" s="401">
        <v>0.2</v>
      </c>
      <c r="D31" s="401">
        <f t="shared" si="8"/>
        <v>41.776</v>
      </c>
      <c r="E31" s="402">
        <f t="shared" si="9"/>
        <v>0.0028443846202538528</v>
      </c>
      <c r="F31" s="403">
        <v>90.528</v>
      </c>
      <c r="G31" s="401"/>
      <c r="H31" s="401">
        <f t="shared" si="10"/>
        <v>90.528</v>
      </c>
      <c r="I31" s="404">
        <f t="shared" si="11"/>
        <v>-0.5385295157299399</v>
      </c>
      <c r="J31" s="403">
        <v>347.74199999999996</v>
      </c>
      <c r="K31" s="401">
        <v>0.2</v>
      </c>
      <c r="L31" s="401">
        <f t="shared" si="12"/>
        <v>347.94199999999995</v>
      </c>
      <c r="M31" s="404">
        <f t="shared" si="13"/>
        <v>0.0026884888202086624</v>
      </c>
      <c r="N31" s="403">
        <v>466.38399999999996</v>
      </c>
      <c r="O31" s="401"/>
      <c r="P31" s="401">
        <f t="shared" si="14"/>
        <v>466.38399999999996</v>
      </c>
      <c r="Q31" s="405">
        <f t="shared" si="15"/>
        <v>-0.25395811177055816</v>
      </c>
    </row>
    <row r="32" spans="1:17" s="101" customFormat="1" ht="18" customHeight="1">
      <c r="A32" s="399" t="s">
        <v>241</v>
      </c>
      <c r="B32" s="400">
        <v>31.572</v>
      </c>
      <c r="C32" s="401">
        <v>1.1300000000000001</v>
      </c>
      <c r="D32" s="401">
        <f t="shared" si="8"/>
        <v>32.702</v>
      </c>
      <c r="E32" s="402">
        <f t="shared" si="9"/>
        <v>0.0022265670684493847</v>
      </c>
      <c r="F32" s="403">
        <v>128.795</v>
      </c>
      <c r="G32" s="401">
        <v>1.63</v>
      </c>
      <c r="H32" s="401">
        <f t="shared" si="10"/>
        <v>130.42499999999998</v>
      </c>
      <c r="I32" s="404">
        <f t="shared" si="11"/>
        <v>-0.749265861606287</v>
      </c>
      <c r="J32" s="403">
        <v>356.44300000000004</v>
      </c>
      <c r="K32" s="401">
        <v>13.379</v>
      </c>
      <c r="L32" s="401">
        <f t="shared" si="12"/>
        <v>369.82200000000006</v>
      </c>
      <c r="M32" s="404">
        <f t="shared" si="13"/>
        <v>0.0028575518691828184</v>
      </c>
      <c r="N32" s="403">
        <v>1216.8270000000002</v>
      </c>
      <c r="O32" s="401">
        <v>18.891</v>
      </c>
      <c r="P32" s="401">
        <f t="shared" si="14"/>
        <v>1235.7180000000003</v>
      </c>
      <c r="Q32" s="405">
        <f t="shared" si="15"/>
        <v>-0.700722980485839</v>
      </c>
    </row>
    <row r="33" spans="1:17" s="101" customFormat="1" ht="18" customHeight="1">
      <c r="A33" s="399" t="s">
        <v>234</v>
      </c>
      <c r="B33" s="400">
        <v>30.086000000000002</v>
      </c>
      <c r="C33" s="401">
        <v>1.15</v>
      </c>
      <c r="D33" s="401">
        <f t="shared" si="8"/>
        <v>31.236</v>
      </c>
      <c r="E33" s="402">
        <f t="shared" si="9"/>
        <v>0.002126752154305088</v>
      </c>
      <c r="F33" s="403">
        <v>66.155</v>
      </c>
      <c r="G33" s="401"/>
      <c r="H33" s="401">
        <f t="shared" si="10"/>
        <v>66.155</v>
      </c>
      <c r="I33" s="404">
        <f t="shared" si="11"/>
        <v>-0.5278361423928652</v>
      </c>
      <c r="J33" s="403">
        <v>408.41999999999996</v>
      </c>
      <c r="K33" s="401">
        <v>1.575</v>
      </c>
      <c r="L33" s="401">
        <f t="shared" si="12"/>
        <v>409.99499999999995</v>
      </c>
      <c r="M33" s="404">
        <f t="shared" si="13"/>
        <v>0.003167961826515484</v>
      </c>
      <c r="N33" s="403">
        <v>616.34</v>
      </c>
      <c r="O33" s="401"/>
      <c r="P33" s="401">
        <f t="shared" si="14"/>
        <v>616.34</v>
      </c>
      <c r="Q33" s="405">
        <f t="shared" si="15"/>
        <v>-0.3347908621864556</v>
      </c>
    </row>
    <row r="34" spans="1:17" s="101" customFormat="1" ht="18" customHeight="1">
      <c r="A34" s="399" t="s">
        <v>266</v>
      </c>
      <c r="B34" s="400">
        <v>9.142</v>
      </c>
      <c r="C34" s="401">
        <v>19.451</v>
      </c>
      <c r="D34" s="401">
        <f t="shared" si="8"/>
        <v>28.593</v>
      </c>
      <c r="E34" s="402">
        <f t="shared" si="9"/>
        <v>0.0019467993452441214</v>
      </c>
      <c r="F34" s="403">
        <v>10.427</v>
      </c>
      <c r="G34" s="401">
        <v>17.592</v>
      </c>
      <c r="H34" s="401">
        <f t="shared" si="10"/>
        <v>28.019</v>
      </c>
      <c r="I34" s="404">
        <f t="shared" si="11"/>
        <v>0.02048609871872653</v>
      </c>
      <c r="J34" s="403">
        <v>86.293</v>
      </c>
      <c r="K34" s="401">
        <v>221.87200000000004</v>
      </c>
      <c r="L34" s="401">
        <f t="shared" si="12"/>
        <v>308.1650000000001</v>
      </c>
      <c r="M34" s="404">
        <f t="shared" si="13"/>
        <v>0.002381138687711178</v>
      </c>
      <c r="N34" s="403">
        <v>86.00499999999998</v>
      </c>
      <c r="O34" s="401">
        <v>225.61400000000003</v>
      </c>
      <c r="P34" s="401">
        <f t="shared" si="14"/>
        <v>311.619</v>
      </c>
      <c r="Q34" s="405">
        <f t="shared" si="15"/>
        <v>-0.011084048148540249</v>
      </c>
    </row>
    <row r="35" spans="1:17" s="101" customFormat="1" ht="18" customHeight="1">
      <c r="A35" s="399" t="s">
        <v>268</v>
      </c>
      <c r="B35" s="400">
        <v>25.049</v>
      </c>
      <c r="C35" s="401">
        <v>0.5900000000000001</v>
      </c>
      <c r="D35" s="401">
        <f t="shared" si="8"/>
        <v>25.639</v>
      </c>
      <c r="E35" s="402">
        <f t="shared" si="9"/>
        <v>0.0017456716123776458</v>
      </c>
      <c r="F35" s="403">
        <v>31.09</v>
      </c>
      <c r="G35" s="401">
        <v>0.581</v>
      </c>
      <c r="H35" s="401">
        <f t="shared" si="10"/>
        <v>31.671</v>
      </c>
      <c r="I35" s="404">
        <f t="shared" si="11"/>
        <v>-0.1904581478324019</v>
      </c>
      <c r="J35" s="403">
        <v>234.7640000000001</v>
      </c>
      <c r="K35" s="401">
        <v>1.6200000000000003</v>
      </c>
      <c r="L35" s="401">
        <f t="shared" si="12"/>
        <v>236.3840000000001</v>
      </c>
      <c r="M35" s="404">
        <f t="shared" si="13"/>
        <v>0.0018264990753522276</v>
      </c>
      <c r="N35" s="403">
        <v>251.32399999999998</v>
      </c>
      <c r="O35" s="401">
        <v>11.308</v>
      </c>
      <c r="P35" s="401">
        <f t="shared" si="14"/>
        <v>262.632</v>
      </c>
      <c r="Q35" s="405">
        <f t="shared" si="15"/>
        <v>-0.09994212434128324</v>
      </c>
    </row>
    <row r="36" spans="1:17" s="101" customFormat="1" ht="18" customHeight="1">
      <c r="A36" s="399" t="s">
        <v>269</v>
      </c>
      <c r="B36" s="400">
        <v>0</v>
      </c>
      <c r="C36" s="401">
        <v>23.118000000000002</v>
      </c>
      <c r="D36" s="401">
        <f t="shared" si="8"/>
        <v>23.118000000000002</v>
      </c>
      <c r="E36" s="402">
        <f t="shared" si="9"/>
        <v>0.0015740253650667506</v>
      </c>
      <c r="F36" s="403"/>
      <c r="G36" s="401">
        <v>19.95</v>
      </c>
      <c r="H36" s="401">
        <f t="shared" si="10"/>
        <v>19.95</v>
      </c>
      <c r="I36" s="404">
        <f t="shared" si="11"/>
        <v>0.15879699248120316</v>
      </c>
      <c r="J36" s="403"/>
      <c r="K36" s="401">
        <v>255.35299999999995</v>
      </c>
      <c r="L36" s="401">
        <f t="shared" si="12"/>
        <v>255.35299999999995</v>
      </c>
      <c r="M36" s="404">
        <f t="shared" si="13"/>
        <v>0.001973069321055643</v>
      </c>
      <c r="N36" s="403">
        <v>23.860999999999997</v>
      </c>
      <c r="O36" s="401">
        <v>139.18599999999998</v>
      </c>
      <c r="P36" s="401">
        <f t="shared" si="14"/>
        <v>163.04699999999997</v>
      </c>
      <c r="Q36" s="405">
        <f t="shared" si="15"/>
        <v>0.5661312382319208</v>
      </c>
    </row>
    <row r="37" spans="1:17" s="101" customFormat="1" ht="18" customHeight="1">
      <c r="A37" s="399" t="s">
        <v>272</v>
      </c>
      <c r="B37" s="400">
        <v>8.863</v>
      </c>
      <c r="C37" s="401">
        <v>6.617999999999999</v>
      </c>
      <c r="D37" s="401">
        <f aca="true" t="shared" si="24" ref="D37:D45">C37+B37</f>
        <v>15.480999999999998</v>
      </c>
      <c r="E37" s="402">
        <f aca="true" t="shared" si="25" ref="E37:E45">D37/$D$8</f>
        <v>0.0010540482168266442</v>
      </c>
      <c r="F37" s="403">
        <v>8.822</v>
      </c>
      <c r="G37" s="401">
        <v>0.15</v>
      </c>
      <c r="H37" s="401">
        <f aca="true" t="shared" si="26" ref="H37:H45">G37+F37</f>
        <v>8.972</v>
      </c>
      <c r="I37" s="404">
        <f aca="true" t="shared" si="27" ref="I37:I45">(D37/H37-1)</f>
        <v>0.7254792688363798</v>
      </c>
      <c r="J37" s="403">
        <v>35.055</v>
      </c>
      <c r="K37" s="401">
        <v>10.114</v>
      </c>
      <c r="L37" s="401">
        <f aca="true" t="shared" si="28" ref="L37:L45">K37+J37</f>
        <v>45.169</v>
      </c>
      <c r="M37" s="404">
        <f aca="true" t="shared" si="29" ref="M37:M45">(L37/$L$8)</f>
        <v>0.00034901320197045795</v>
      </c>
      <c r="N37" s="403">
        <v>69.141</v>
      </c>
      <c r="O37" s="401">
        <v>6.1690000000000005</v>
      </c>
      <c r="P37" s="401">
        <f aca="true" t="shared" si="30" ref="P37:P45">O37+N37</f>
        <v>75.31</v>
      </c>
      <c r="Q37" s="405">
        <f aca="true" t="shared" si="31" ref="Q37:Q45">(L37/P37-1)</f>
        <v>-0.4002257336343116</v>
      </c>
    </row>
    <row r="38" spans="1:17" s="101" customFormat="1" ht="18" customHeight="1">
      <c r="A38" s="399" t="s">
        <v>244</v>
      </c>
      <c r="B38" s="400">
        <v>14.915</v>
      </c>
      <c r="C38" s="401">
        <v>0.07</v>
      </c>
      <c r="D38" s="401">
        <f t="shared" si="24"/>
        <v>14.985</v>
      </c>
      <c r="E38" s="402">
        <f t="shared" si="25"/>
        <v>0.0010202772772525848</v>
      </c>
      <c r="F38" s="403">
        <v>26.194</v>
      </c>
      <c r="G38" s="401">
        <v>0.352</v>
      </c>
      <c r="H38" s="401">
        <f t="shared" si="26"/>
        <v>26.546</v>
      </c>
      <c r="I38" s="404">
        <f t="shared" si="27"/>
        <v>-0.43550817448956525</v>
      </c>
      <c r="J38" s="403">
        <v>172.392</v>
      </c>
      <c r="K38" s="401">
        <v>7.731000000000001</v>
      </c>
      <c r="L38" s="401">
        <f t="shared" si="28"/>
        <v>180.123</v>
      </c>
      <c r="M38" s="404">
        <f t="shared" si="29"/>
        <v>0.0013917798706751267</v>
      </c>
      <c r="N38" s="403">
        <v>231.203</v>
      </c>
      <c r="O38" s="401">
        <v>8.734000000000002</v>
      </c>
      <c r="P38" s="401">
        <f t="shared" si="30"/>
        <v>239.937</v>
      </c>
      <c r="Q38" s="405">
        <f t="shared" si="31"/>
        <v>-0.24929043874016932</v>
      </c>
    </row>
    <row r="39" spans="1:17" s="101" customFormat="1" ht="18" customHeight="1">
      <c r="A39" s="399" t="s">
        <v>263</v>
      </c>
      <c r="B39" s="400">
        <v>10.968</v>
      </c>
      <c r="C39" s="401">
        <v>0.977</v>
      </c>
      <c r="D39" s="401">
        <f t="shared" si="24"/>
        <v>11.945</v>
      </c>
      <c r="E39" s="402">
        <f t="shared" si="25"/>
        <v>0.0008132940992180265</v>
      </c>
      <c r="F39" s="403">
        <v>20.019</v>
      </c>
      <c r="G39" s="401">
        <v>0.544</v>
      </c>
      <c r="H39" s="401">
        <f t="shared" si="26"/>
        <v>20.563</v>
      </c>
      <c r="I39" s="404">
        <f t="shared" si="27"/>
        <v>-0.41910227106939646</v>
      </c>
      <c r="J39" s="403">
        <v>125.38999999999999</v>
      </c>
      <c r="K39" s="401">
        <v>1.077</v>
      </c>
      <c r="L39" s="401">
        <f t="shared" si="28"/>
        <v>126.46699999999998</v>
      </c>
      <c r="M39" s="404">
        <f t="shared" si="29"/>
        <v>0.0009771890591688526</v>
      </c>
      <c r="N39" s="403">
        <v>154.724</v>
      </c>
      <c r="O39" s="401">
        <v>3.922</v>
      </c>
      <c r="P39" s="401">
        <f t="shared" si="30"/>
        <v>158.646</v>
      </c>
      <c r="Q39" s="405">
        <f t="shared" si="31"/>
        <v>-0.20283524324596902</v>
      </c>
    </row>
    <row r="40" spans="1:17" s="101" customFormat="1" ht="18" customHeight="1">
      <c r="A40" s="399" t="s">
        <v>267</v>
      </c>
      <c r="B40" s="400">
        <v>0</v>
      </c>
      <c r="C40" s="401">
        <v>11.011</v>
      </c>
      <c r="D40" s="401">
        <f t="shared" si="24"/>
        <v>11.011</v>
      </c>
      <c r="E40" s="402">
        <f t="shared" si="25"/>
        <v>0.0007497012412297771</v>
      </c>
      <c r="F40" s="403"/>
      <c r="G40" s="401">
        <v>0.02</v>
      </c>
      <c r="H40" s="401">
        <f t="shared" si="26"/>
        <v>0.02</v>
      </c>
      <c r="I40" s="404">
        <f t="shared" si="27"/>
        <v>549.55</v>
      </c>
      <c r="J40" s="403">
        <v>12.861</v>
      </c>
      <c r="K40" s="401">
        <v>25.770000000000003</v>
      </c>
      <c r="L40" s="401">
        <f t="shared" si="28"/>
        <v>38.631</v>
      </c>
      <c r="M40" s="404">
        <f t="shared" si="29"/>
        <v>0.0002984951848684</v>
      </c>
      <c r="N40" s="403">
        <v>11.576</v>
      </c>
      <c r="O40" s="401">
        <v>2.1259999999999994</v>
      </c>
      <c r="P40" s="401">
        <f t="shared" si="30"/>
        <v>13.702</v>
      </c>
      <c r="Q40" s="405">
        <f t="shared" si="31"/>
        <v>1.8193694351189609</v>
      </c>
    </row>
    <row r="41" spans="1:17" s="101" customFormat="1" ht="18" customHeight="1">
      <c r="A41" s="399" t="s">
        <v>274</v>
      </c>
      <c r="B41" s="400">
        <v>0</v>
      </c>
      <c r="C41" s="401">
        <v>9.139</v>
      </c>
      <c r="D41" s="401">
        <f t="shared" si="24"/>
        <v>9.139</v>
      </c>
      <c r="E41" s="402">
        <f t="shared" si="25"/>
        <v>0.0006222431789663912</v>
      </c>
      <c r="F41" s="403"/>
      <c r="G41" s="401">
        <v>13.438</v>
      </c>
      <c r="H41" s="401">
        <f t="shared" si="26"/>
        <v>13.438</v>
      </c>
      <c r="I41" s="404">
        <f t="shared" si="27"/>
        <v>-0.31991367763059986</v>
      </c>
      <c r="J41" s="403"/>
      <c r="K41" s="401">
        <v>191.34500000000003</v>
      </c>
      <c r="L41" s="401">
        <f t="shared" si="28"/>
        <v>191.34500000000003</v>
      </c>
      <c r="M41" s="404">
        <f t="shared" si="29"/>
        <v>0.0014784903613327125</v>
      </c>
      <c r="N41" s="403"/>
      <c r="O41" s="401">
        <v>98.48400000000001</v>
      </c>
      <c r="P41" s="401">
        <f t="shared" si="30"/>
        <v>98.48400000000001</v>
      </c>
      <c r="Q41" s="405">
        <f t="shared" si="31"/>
        <v>0.9429044311766379</v>
      </c>
    </row>
    <row r="42" spans="1:17" s="101" customFormat="1" ht="18" customHeight="1">
      <c r="A42" s="399" t="s">
        <v>247</v>
      </c>
      <c r="B42" s="400">
        <v>3.589</v>
      </c>
      <c r="C42" s="401">
        <v>2.166</v>
      </c>
      <c r="D42" s="401">
        <f t="shared" si="24"/>
        <v>5.755</v>
      </c>
      <c r="E42" s="402">
        <f t="shared" si="25"/>
        <v>0.0003918382202595012</v>
      </c>
      <c r="F42" s="403">
        <v>15.95</v>
      </c>
      <c r="G42" s="401">
        <v>4.469</v>
      </c>
      <c r="H42" s="401">
        <f t="shared" si="26"/>
        <v>20.419</v>
      </c>
      <c r="I42" s="404">
        <f t="shared" si="27"/>
        <v>-0.7181546598756061</v>
      </c>
      <c r="J42" s="403">
        <v>54.61299999999999</v>
      </c>
      <c r="K42" s="401">
        <v>16.467000000000002</v>
      </c>
      <c r="L42" s="401">
        <f t="shared" si="28"/>
        <v>71.08</v>
      </c>
      <c r="M42" s="404">
        <f t="shared" si="29"/>
        <v>0.0005492231042542485</v>
      </c>
      <c r="N42" s="403">
        <v>91.02699999999997</v>
      </c>
      <c r="O42" s="401">
        <v>46.08399999999999</v>
      </c>
      <c r="P42" s="401">
        <f t="shared" si="30"/>
        <v>137.11099999999996</v>
      </c>
      <c r="Q42" s="405">
        <f t="shared" si="31"/>
        <v>-0.4815879105250489</v>
      </c>
    </row>
    <row r="43" spans="1:17" s="101" customFormat="1" ht="18" customHeight="1">
      <c r="A43" s="399" t="s">
        <v>252</v>
      </c>
      <c r="B43" s="400">
        <v>3.838</v>
      </c>
      <c r="C43" s="401">
        <v>0.47800000000000004</v>
      </c>
      <c r="D43" s="401">
        <f t="shared" si="24"/>
        <v>4.316</v>
      </c>
      <c r="E43" s="402">
        <f t="shared" si="25"/>
        <v>0.0002938616435516954</v>
      </c>
      <c r="F43" s="403">
        <v>7.388000000000001</v>
      </c>
      <c r="G43" s="401">
        <v>0.8200000000000001</v>
      </c>
      <c r="H43" s="401">
        <f t="shared" si="26"/>
        <v>8.208</v>
      </c>
      <c r="I43" s="404">
        <f t="shared" si="27"/>
        <v>-0.4741715399610137</v>
      </c>
      <c r="J43" s="403">
        <v>58.627</v>
      </c>
      <c r="K43" s="401">
        <v>3.5969999999999995</v>
      </c>
      <c r="L43" s="401">
        <f t="shared" si="28"/>
        <v>62.224000000000004</v>
      </c>
      <c r="M43" s="404">
        <f t="shared" si="29"/>
        <v>0.0004807942943038318</v>
      </c>
      <c r="N43" s="403">
        <v>79.81700000000001</v>
      </c>
      <c r="O43" s="401">
        <v>4.321999999999999</v>
      </c>
      <c r="P43" s="401">
        <f t="shared" si="30"/>
        <v>84.13900000000001</v>
      </c>
      <c r="Q43" s="405">
        <f t="shared" si="31"/>
        <v>-0.2604618547879105</v>
      </c>
    </row>
    <row r="44" spans="1:17" s="101" customFormat="1" ht="18" customHeight="1">
      <c r="A44" s="399" t="s">
        <v>264</v>
      </c>
      <c r="B44" s="400">
        <v>4.191</v>
      </c>
      <c r="C44" s="401">
        <v>0</v>
      </c>
      <c r="D44" s="401">
        <f t="shared" si="24"/>
        <v>4.191</v>
      </c>
      <c r="E44" s="402">
        <f t="shared" si="25"/>
        <v>0.00028535082208645866</v>
      </c>
      <c r="F44" s="403">
        <v>7.343</v>
      </c>
      <c r="G44" s="401">
        <v>0.35</v>
      </c>
      <c r="H44" s="401">
        <f t="shared" si="26"/>
        <v>7.693</v>
      </c>
      <c r="I44" s="404">
        <f t="shared" si="27"/>
        <v>-0.4552190302872742</v>
      </c>
      <c r="J44" s="403">
        <v>39.35000000000001</v>
      </c>
      <c r="K44" s="401">
        <v>7.704000000000001</v>
      </c>
      <c r="L44" s="401">
        <f t="shared" si="28"/>
        <v>47.05400000000001</v>
      </c>
      <c r="M44" s="404">
        <f t="shared" si="29"/>
        <v>0.0003635782772591364</v>
      </c>
      <c r="N44" s="403">
        <v>43.864000000000004</v>
      </c>
      <c r="O44" s="401">
        <v>5.262</v>
      </c>
      <c r="P44" s="401">
        <f t="shared" si="30"/>
        <v>49.126000000000005</v>
      </c>
      <c r="Q44" s="405">
        <f t="shared" si="31"/>
        <v>-0.042177258478198865</v>
      </c>
    </row>
    <row r="45" spans="1:17" s="101" customFormat="1" ht="18" customHeight="1">
      <c r="A45" s="399" t="s">
        <v>275</v>
      </c>
      <c r="B45" s="400">
        <v>3.548</v>
      </c>
      <c r="C45" s="401">
        <v>0.595</v>
      </c>
      <c r="D45" s="401">
        <f t="shared" si="24"/>
        <v>4.143</v>
      </c>
      <c r="E45" s="402">
        <f t="shared" si="25"/>
        <v>0.0002820826666438077</v>
      </c>
      <c r="F45" s="403">
        <v>12.857</v>
      </c>
      <c r="G45" s="401">
        <v>0.8</v>
      </c>
      <c r="H45" s="401">
        <f t="shared" si="26"/>
        <v>13.657</v>
      </c>
      <c r="I45" s="404">
        <f t="shared" si="27"/>
        <v>-0.6966390861829099</v>
      </c>
      <c r="J45" s="403">
        <v>81.222</v>
      </c>
      <c r="K45" s="401">
        <v>3.5899999999999994</v>
      </c>
      <c r="L45" s="401">
        <f t="shared" si="28"/>
        <v>84.812</v>
      </c>
      <c r="M45" s="404">
        <f t="shared" si="29"/>
        <v>0.0006553279391954323</v>
      </c>
      <c r="N45" s="403">
        <v>91.911</v>
      </c>
      <c r="O45" s="401">
        <v>2.2750000000000004</v>
      </c>
      <c r="P45" s="401">
        <f t="shared" si="30"/>
        <v>94.186</v>
      </c>
      <c r="Q45" s="405">
        <f t="shared" si="31"/>
        <v>-0.09952646890196004</v>
      </c>
    </row>
    <row r="46" spans="1:17" s="101" customFormat="1" ht="18" customHeight="1">
      <c r="A46" s="399" t="s">
        <v>262</v>
      </c>
      <c r="B46" s="400">
        <v>3.409</v>
      </c>
      <c r="C46" s="401">
        <v>0.25</v>
      </c>
      <c r="D46" s="401">
        <f aca="true" t="shared" si="32" ref="D46:D51">C46+B46</f>
        <v>3.659</v>
      </c>
      <c r="E46" s="402">
        <f aca="true" t="shared" si="33" ref="E46:E51">D46/$D$8</f>
        <v>0.00024912876593041094</v>
      </c>
      <c r="F46" s="403">
        <v>13.009</v>
      </c>
      <c r="G46" s="401"/>
      <c r="H46" s="401">
        <f aca="true" t="shared" si="34" ref="H46:H51">G46+F46</f>
        <v>13.009</v>
      </c>
      <c r="I46" s="404">
        <f aca="true" t="shared" si="35" ref="I46:I51">(D46/H46-1)</f>
        <v>-0.718733184718272</v>
      </c>
      <c r="J46" s="403">
        <v>103.927</v>
      </c>
      <c r="K46" s="401">
        <v>0.524</v>
      </c>
      <c r="L46" s="401">
        <f aca="true" t="shared" si="36" ref="L46:L51">K46+J46</f>
        <v>104.45100000000001</v>
      </c>
      <c r="M46" s="404">
        <f aca="true" t="shared" si="37" ref="M46:M51">(L46/$L$8)</f>
        <v>0.0008070751612614029</v>
      </c>
      <c r="N46" s="403">
        <v>88.683</v>
      </c>
      <c r="O46" s="401">
        <v>0.139</v>
      </c>
      <c r="P46" s="401">
        <f aca="true" t="shared" si="38" ref="P46:P51">O46+N46</f>
        <v>88.822</v>
      </c>
      <c r="Q46" s="405">
        <f aca="true" t="shared" si="39" ref="Q46:Q51">(L46/P46-1)</f>
        <v>0.1759586588908153</v>
      </c>
    </row>
    <row r="47" spans="1:17" s="101" customFormat="1" ht="18" customHeight="1">
      <c r="A47" s="399" t="s">
        <v>242</v>
      </c>
      <c r="B47" s="400">
        <v>3.2089999999999996</v>
      </c>
      <c r="C47" s="401">
        <v>0</v>
      </c>
      <c r="D47" s="401">
        <f t="shared" si="32"/>
        <v>3.2089999999999996</v>
      </c>
      <c r="E47" s="402">
        <f t="shared" si="33"/>
        <v>0.00021848980865555852</v>
      </c>
      <c r="F47" s="403">
        <v>15.83</v>
      </c>
      <c r="G47" s="401"/>
      <c r="H47" s="401">
        <f t="shared" si="34"/>
        <v>15.83</v>
      </c>
      <c r="I47" s="404">
        <f t="shared" si="35"/>
        <v>-0.7972836386607707</v>
      </c>
      <c r="J47" s="403">
        <v>93.11399999999998</v>
      </c>
      <c r="K47" s="401">
        <v>0.03</v>
      </c>
      <c r="L47" s="401">
        <f t="shared" si="36"/>
        <v>93.14399999999998</v>
      </c>
      <c r="M47" s="404">
        <f t="shared" si="37"/>
        <v>0.000719707890020508</v>
      </c>
      <c r="N47" s="403">
        <v>144.59</v>
      </c>
      <c r="O47" s="401">
        <v>0.02</v>
      </c>
      <c r="P47" s="401">
        <f t="shared" si="38"/>
        <v>144.61</v>
      </c>
      <c r="Q47" s="405">
        <f t="shared" si="39"/>
        <v>-0.3558951663093841</v>
      </c>
    </row>
    <row r="48" spans="1:17" s="101" customFormat="1" ht="18" customHeight="1">
      <c r="A48" s="399" t="s">
        <v>259</v>
      </c>
      <c r="B48" s="400">
        <v>2.671</v>
      </c>
      <c r="C48" s="401">
        <v>0</v>
      </c>
      <c r="D48" s="401">
        <f t="shared" si="32"/>
        <v>2.671</v>
      </c>
      <c r="E48" s="402">
        <f t="shared" si="33"/>
        <v>0.00018185923306917944</v>
      </c>
      <c r="F48" s="403">
        <v>9.026</v>
      </c>
      <c r="G48" s="401"/>
      <c r="H48" s="401">
        <f t="shared" si="34"/>
        <v>9.026</v>
      </c>
      <c r="I48" s="404">
        <f t="shared" si="35"/>
        <v>-0.704077110569466</v>
      </c>
      <c r="J48" s="403">
        <v>24.562000000000005</v>
      </c>
      <c r="K48" s="401">
        <v>5.3020000000000005</v>
      </c>
      <c r="L48" s="401">
        <f t="shared" si="36"/>
        <v>29.864000000000004</v>
      </c>
      <c r="M48" s="404">
        <f t="shared" si="37"/>
        <v>0.00023075406282285988</v>
      </c>
      <c r="N48" s="403">
        <v>27.924000000000003</v>
      </c>
      <c r="O48" s="401">
        <v>6.581</v>
      </c>
      <c r="P48" s="401">
        <f t="shared" si="38"/>
        <v>34.505</v>
      </c>
      <c r="Q48" s="405">
        <f t="shared" si="39"/>
        <v>-0.1345022460512969</v>
      </c>
    </row>
    <row r="49" spans="1:17" s="101" customFormat="1" ht="18" customHeight="1">
      <c r="A49" s="399" t="s">
        <v>273</v>
      </c>
      <c r="B49" s="400">
        <v>0.5700000000000001</v>
      </c>
      <c r="C49" s="401">
        <v>1.76</v>
      </c>
      <c r="D49" s="401">
        <f t="shared" si="32"/>
        <v>2.33</v>
      </c>
      <c r="E49" s="402">
        <f t="shared" si="33"/>
        <v>0.00015864171211201354</v>
      </c>
      <c r="F49" s="403">
        <v>4.378</v>
      </c>
      <c r="G49" s="401">
        <v>0.055</v>
      </c>
      <c r="H49" s="401">
        <f t="shared" si="34"/>
        <v>4.433</v>
      </c>
      <c r="I49" s="404">
        <f t="shared" si="35"/>
        <v>-0.4743965711707647</v>
      </c>
      <c r="J49" s="403">
        <v>24.825</v>
      </c>
      <c r="K49" s="401">
        <v>9.046000000000001</v>
      </c>
      <c r="L49" s="401">
        <f t="shared" si="36"/>
        <v>33.871</v>
      </c>
      <c r="M49" s="404">
        <f t="shared" si="37"/>
        <v>0.0002617154722030902</v>
      </c>
      <c r="N49" s="403">
        <v>46.611</v>
      </c>
      <c r="O49" s="401">
        <v>4.194999999999999</v>
      </c>
      <c r="P49" s="401">
        <f t="shared" si="38"/>
        <v>50.806</v>
      </c>
      <c r="Q49" s="405">
        <f t="shared" si="39"/>
        <v>-0.3333267724284532</v>
      </c>
    </row>
    <row r="50" spans="1:17" s="101" customFormat="1" ht="18" customHeight="1">
      <c r="A50" s="399" t="s">
        <v>261</v>
      </c>
      <c r="B50" s="400">
        <v>1.474</v>
      </c>
      <c r="C50" s="401">
        <v>0.392</v>
      </c>
      <c r="D50" s="401">
        <f t="shared" si="32"/>
        <v>1.866</v>
      </c>
      <c r="E50" s="402">
        <f t="shared" si="33"/>
        <v>0.0001270495428330546</v>
      </c>
      <c r="F50" s="403">
        <v>3.9210000000000003</v>
      </c>
      <c r="G50" s="401">
        <v>0.005</v>
      </c>
      <c r="H50" s="401">
        <f t="shared" si="34"/>
        <v>3.926</v>
      </c>
      <c r="I50" s="404">
        <f t="shared" si="35"/>
        <v>-0.5247070809984717</v>
      </c>
      <c r="J50" s="403">
        <v>31.892000000000003</v>
      </c>
      <c r="K50" s="401">
        <v>0.7729999999999999</v>
      </c>
      <c r="L50" s="401">
        <f t="shared" si="36"/>
        <v>32.665000000000006</v>
      </c>
      <c r="M50" s="404">
        <f t="shared" si="37"/>
        <v>0.00025239691475049286</v>
      </c>
      <c r="N50" s="403">
        <v>41.23800000000001</v>
      </c>
      <c r="O50" s="401">
        <v>0.35000000000000003</v>
      </c>
      <c r="P50" s="401">
        <f t="shared" si="38"/>
        <v>41.58800000000001</v>
      </c>
      <c r="Q50" s="405">
        <f t="shared" si="39"/>
        <v>-0.2145570837741656</v>
      </c>
    </row>
    <row r="51" spans="1:17" s="101" customFormat="1" ht="18" customHeight="1" thickBot="1">
      <c r="A51" s="406" t="s">
        <v>276</v>
      </c>
      <c r="B51" s="407">
        <v>1223.3590000000008</v>
      </c>
      <c r="C51" s="408">
        <v>803.9328999999983</v>
      </c>
      <c r="D51" s="408">
        <f t="shared" si="32"/>
        <v>2027.2918999999993</v>
      </c>
      <c r="E51" s="409">
        <f t="shared" si="33"/>
        <v>0.13803135535056515</v>
      </c>
      <c r="F51" s="410">
        <v>1622.214</v>
      </c>
      <c r="G51" s="408">
        <v>691.1419999999988</v>
      </c>
      <c r="H51" s="408">
        <f t="shared" si="34"/>
        <v>2313.355999999999</v>
      </c>
      <c r="I51" s="411">
        <f t="shared" si="35"/>
        <v>-0.12365762122215507</v>
      </c>
      <c r="J51" s="410">
        <v>10695.153000000002</v>
      </c>
      <c r="K51" s="408">
        <v>7182.995100000123</v>
      </c>
      <c r="L51" s="408">
        <f t="shared" si="36"/>
        <v>17878.148100000126</v>
      </c>
      <c r="M51" s="411">
        <f t="shared" si="37"/>
        <v>0.13814141808946628</v>
      </c>
      <c r="N51" s="410">
        <v>13518.109999999991</v>
      </c>
      <c r="O51" s="408">
        <v>7241.178000000174</v>
      </c>
      <c r="P51" s="408">
        <f t="shared" si="38"/>
        <v>20759.288000000164</v>
      </c>
      <c r="Q51" s="412">
        <f t="shared" si="39"/>
        <v>-0.1387879921507913</v>
      </c>
    </row>
    <row r="52" ht="9.75" customHeight="1" thickTop="1">
      <c r="A52" s="79"/>
    </row>
    <row r="53" ht="13.5" customHeight="1">
      <c r="A53" s="79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2:Q65536 I52:I65536 I3 Q3">
    <cfRule type="cellIs" priority="4" dxfId="97" operator="lessThan" stopIfTrue="1">
      <formula>0</formula>
    </cfRule>
  </conditionalFormatting>
  <conditionalFormatting sqref="I8:I51 Q8:Q51">
    <cfRule type="cellIs" priority="5" dxfId="97" operator="lessThan">
      <formula>0</formula>
    </cfRule>
    <cfRule type="cellIs" priority="6" dxfId="99" operator="greaterThanOrEqual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1"/>
  <sheetViews>
    <sheetView showGridLines="0" zoomScale="80" zoomScaleNormal="80" zoomScalePageLayoutView="0" workbookViewId="0" topLeftCell="A22">
      <selection activeCell="T99" sqref="T99:W99"/>
    </sheetView>
  </sheetViews>
  <sheetFormatPr defaultColWidth="8.00390625" defaultRowHeight="15"/>
  <cols>
    <col min="1" max="1" width="20.28125" style="80" customWidth="1"/>
    <col min="2" max="2" width="9.00390625" style="80" customWidth="1"/>
    <col min="3" max="3" width="10.7109375" style="80" customWidth="1"/>
    <col min="4" max="4" width="9.7109375" style="80" customWidth="1"/>
    <col min="5" max="5" width="10.140625" style="80" customWidth="1"/>
    <col min="6" max="6" width="10.57421875" style="80" customWidth="1"/>
    <col min="7" max="7" width="9.421875" style="80" bestFit="1" customWidth="1"/>
    <col min="8" max="8" width="9.28125" style="80" bestFit="1" customWidth="1"/>
    <col min="9" max="9" width="10.7109375" style="80" bestFit="1" customWidth="1"/>
    <col min="10" max="10" width="8.57421875" style="80" customWidth="1"/>
    <col min="11" max="11" width="10.421875" style="80" customWidth="1"/>
    <col min="12" max="12" width="12.8515625" style="80" customWidth="1"/>
    <col min="13" max="13" width="11.140625" style="80" customWidth="1"/>
    <col min="14" max="15" width="11.140625" style="80" bestFit="1" customWidth="1"/>
    <col min="16" max="16" width="8.57421875" style="80" customWidth="1"/>
    <col min="17" max="17" width="10.28125" style="80" customWidth="1"/>
    <col min="18" max="18" width="11.140625" style="80" bestFit="1" customWidth="1"/>
    <col min="19" max="19" width="9.421875" style="80" bestFit="1" customWidth="1"/>
    <col min="20" max="21" width="11.140625" style="80" bestFit="1" customWidth="1"/>
    <col min="22" max="22" width="8.28125" style="80" customWidth="1"/>
    <col min="23" max="23" width="10.28125" style="80" customWidth="1"/>
    <col min="24" max="24" width="11.140625" style="80" bestFit="1" customWidth="1"/>
    <col min="25" max="25" width="9.851562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58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16.5" customHeight="1" thickBot="1">
      <c r="A4" s="733" t="s">
        <v>42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5.75" customHeight="1" thickBot="1" thickTop="1">
      <c r="A5" s="664" t="s">
        <v>57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3" customFormat="1" ht="26.25" customHeight="1">
      <c r="A6" s="665"/>
      <c r="B6" s="709" t="s">
        <v>155</v>
      </c>
      <c r="C6" s="710"/>
      <c r="D6" s="710"/>
      <c r="E6" s="710"/>
      <c r="F6" s="710"/>
      <c r="G6" s="714" t="s">
        <v>32</v>
      </c>
      <c r="H6" s="709" t="s">
        <v>156</v>
      </c>
      <c r="I6" s="710"/>
      <c r="J6" s="710"/>
      <c r="K6" s="710"/>
      <c r="L6" s="710"/>
      <c r="M6" s="711" t="s">
        <v>31</v>
      </c>
      <c r="N6" s="709" t="s">
        <v>157</v>
      </c>
      <c r="O6" s="710"/>
      <c r="P6" s="710"/>
      <c r="Q6" s="710"/>
      <c r="R6" s="710"/>
      <c r="S6" s="714" t="s">
        <v>32</v>
      </c>
      <c r="T6" s="709" t="s">
        <v>158</v>
      </c>
      <c r="U6" s="710"/>
      <c r="V6" s="710"/>
      <c r="W6" s="710"/>
      <c r="X6" s="710"/>
      <c r="Y6" s="727" t="s">
        <v>31</v>
      </c>
    </row>
    <row r="7" spans="1:25" s="93" customFormat="1" ht="26.25" customHeight="1">
      <c r="A7" s="666"/>
      <c r="B7" s="732" t="s">
        <v>20</v>
      </c>
      <c r="C7" s="731"/>
      <c r="D7" s="730" t="s">
        <v>19</v>
      </c>
      <c r="E7" s="731"/>
      <c r="F7" s="722" t="s">
        <v>15</v>
      </c>
      <c r="G7" s="715"/>
      <c r="H7" s="732" t="s">
        <v>20</v>
      </c>
      <c r="I7" s="731"/>
      <c r="J7" s="730" t="s">
        <v>19</v>
      </c>
      <c r="K7" s="731"/>
      <c r="L7" s="722" t="s">
        <v>15</v>
      </c>
      <c r="M7" s="712"/>
      <c r="N7" s="732" t="s">
        <v>20</v>
      </c>
      <c r="O7" s="731"/>
      <c r="P7" s="730" t="s">
        <v>19</v>
      </c>
      <c r="Q7" s="731"/>
      <c r="R7" s="722" t="s">
        <v>15</v>
      </c>
      <c r="S7" s="715"/>
      <c r="T7" s="732" t="s">
        <v>20</v>
      </c>
      <c r="U7" s="731"/>
      <c r="V7" s="730" t="s">
        <v>19</v>
      </c>
      <c r="W7" s="731"/>
      <c r="X7" s="722" t="s">
        <v>15</v>
      </c>
      <c r="Y7" s="728"/>
    </row>
    <row r="8" spans="1:25" s="128" customFormat="1" ht="21" customHeight="1" thickBot="1">
      <c r="A8" s="667"/>
      <c r="B8" s="131" t="s">
        <v>17</v>
      </c>
      <c r="C8" s="129" t="s">
        <v>16</v>
      </c>
      <c r="D8" s="130" t="s">
        <v>17</v>
      </c>
      <c r="E8" s="129" t="s">
        <v>16</v>
      </c>
      <c r="F8" s="723"/>
      <c r="G8" s="716"/>
      <c r="H8" s="131" t="s">
        <v>17</v>
      </c>
      <c r="I8" s="129" t="s">
        <v>16</v>
      </c>
      <c r="J8" s="130" t="s">
        <v>17</v>
      </c>
      <c r="K8" s="129" t="s">
        <v>16</v>
      </c>
      <c r="L8" s="723"/>
      <c r="M8" s="713"/>
      <c r="N8" s="131" t="s">
        <v>17</v>
      </c>
      <c r="O8" s="129" t="s">
        <v>16</v>
      </c>
      <c r="P8" s="130" t="s">
        <v>17</v>
      </c>
      <c r="Q8" s="129" t="s">
        <v>16</v>
      </c>
      <c r="R8" s="723"/>
      <c r="S8" s="716"/>
      <c r="T8" s="131" t="s">
        <v>17</v>
      </c>
      <c r="U8" s="129" t="s">
        <v>16</v>
      </c>
      <c r="V8" s="130" t="s">
        <v>17</v>
      </c>
      <c r="W8" s="129" t="s">
        <v>16</v>
      </c>
      <c r="X8" s="723"/>
      <c r="Y8" s="729"/>
    </row>
    <row r="9" spans="1:25" s="121" customFormat="1" ht="18" customHeight="1" thickBot="1" thickTop="1">
      <c r="A9" s="127" t="s">
        <v>22</v>
      </c>
      <c r="B9" s="125">
        <f>B10+B38+B56+B71+B92+B99</f>
        <v>487753</v>
      </c>
      <c r="C9" s="124">
        <f>C10+C38+C56+C71+C92+C99</f>
        <v>466159</v>
      </c>
      <c r="D9" s="123">
        <f>D10+D38+D56+D71+D92+D99</f>
        <v>1282</v>
      </c>
      <c r="E9" s="124">
        <f>E10+E38+E56+E71+E92+E99</f>
        <v>1763</v>
      </c>
      <c r="F9" s="123">
        <f aca="true" t="shared" si="0" ref="F9:F54">SUM(B9:E9)</f>
        <v>956957</v>
      </c>
      <c r="G9" s="126">
        <f aca="true" t="shared" si="1" ref="G9:G54">F9/$F$9</f>
        <v>1</v>
      </c>
      <c r="H9" s="125">
        <f>H10+H38+H56+H71+H92+H99</f>
        <v>487389</v>
      </c>
      <c r="I9" s="124">
        <f>I10+I38+I56+I71+I92+I99</f>
        <v>453667</v>
      </c>
      <c r="J9" s="123">
        <f>J10+J38+J56+J71+J92+J99</f>
        <v>442</v>
      </c>
      <c r="K9" s="124">
        <f>K10+K38+K56+K71+K92+K99</f>
        <v>353</v>
      </c>
      <c r="L9" s="123">
        <f aca="true" t="shared" si="2" ref="L9:L54">SUM(H9:K9)</f>
        <v>941851</v>
      </c>
      <c r="M9" s="257">
        <f aca="true" t="shared" si="3" ref="M9:M53">IF(ISERROR(F9/L9-1),"         /0",(F9/L9-1))</f>
        <v>0.01603863031413666</v>
      </c>
      <c r="N9" s="125">
        <f>N10+N38+N56+N71+N92+N99</f>
        <v>4559632</v>
      </c>
      <c r="O9" s="124">
        <f>O10+O38+O56+O71+O92+O99</f>
        <v>4482171</v>
      </c>
      <c r="P9" s="123">
        <f>P10+P38+P56+P71+P92+P99</f>
        <v>12156</v>
      </c>
      <c r="Q9" s="124">
        <f>Q10+Q38+Q56+Q71+Q92+Q99</f>
        <v>13185</v>
      </c>
      <c r="R9" s="123">
        <f aca="true" t="shared" si="4" ref="R9:R54">SUM(N9:Q9)</f>
        <v>9067144</v>
      </c>
      <c r="S9" s="126">
        <f aca="true" t="shared" si="5" ref="S9:S54">R9/$R$9</f>
        <v>1</v>
      </c>
      <c r="T9" s="125">
        <f>T10+T38+T56+T71+T92+T99</f>
        <v>4442070</v>
      </c>
      <c r="U9" s="124">
        <f>U10+U38+U56+U71+U92+U99</f>
        <v>4248102</v>
      </c>
      <c r="V9" s="123">
        <f>V10+V38+V56+V71+V92+V99</f>
        <v>17564</v>
      </c>
      <c r="W9" s="124">
        <f>W10+W38+W56+W71+W92+W99</f>
        <v>12601</v>
      </c>
      <c r="X9" s="123">
        <f aca="true" t="shared" si="6" ref="X9:X54">SUM(T9:W9)</f>
        <v>8720337</v>
      </c>
      <c r="Y9" s="122">
        <f aca="true" t="shared" si="7" ref="Y9:Y53">IF(ISERROR(R9/X9-1),"         /0",(R9/X9-1))</f>
        <v>0.039769907974886776</v>
      </c>
    </row>
    <row r="10" spans="1:25" s="113" customFormat="1" ht="19.5" customHeight="1">
      <c r="A10" s="120" t="s">
        <v>56</v>
      </c>
      <c r="B10" s="117">
        <f>SUM(B11:B37)</f>
        <v>122824</v>
      </c>
      <c r="C10" s="116">
        <f>SUM(C11:C37)</f>
        <v>118618</v>
      </c>
      <c r="D10" s="115">
        <f>SUM(D11:D37)</f>
        <v>447</v>
      </c>
      <c r="E10" s="116">
        <f>SUM(E11:E37)</f>
        <v>811</v>
      </c>
      <c r="F10" s="115">
        <f t="shared" si="0"/>
        <v>242700</v>
      </c>
      <c r="G10" s="118">
        <f t="shared" si="1"/>
        <v>0.2536164111867095</v>
      </c>
      <c r="H10" s="117">
        <f>SUM(H11:H37)</f>
        <v>134574</v>
      </c>
      <c r="I10" s="116">
        <f>SUM(I11:I37)</f>
        <v>124259</v>
      </c>
      <c r="J10" s="115">
        <f>SUM(J11:J37)</f>
        <v>19</v>
      </c>
      <c r="K10" s="116">
        <f>SUM(K11:K37)</f>
        <v>30</v>
      </c>
      <c r="L10" s="115">
        <f t="shared" si="2"/>
        <v>258882</v>
      </c>
      <c r="M10" s="119">
        <f t="shared" si="3"/>
        <v>-0.06250724268199415</v>
      </c>
      <c r="N10" s="117">
        <f>SUM(N11:N37)</f>
        <v>1278063</v>
      </c>
      <c r="O10" s="116">
        <f>SUM(O11:O37)</f>
        <v>1269406</v>
      </c>
      <c r="P10" s="115">
        <f>SUM(P11:P37)</f>
        <v>1749</v>
      </c>
      <c r="Q10" s="116">
        <f>SUM(Q11:Q37)</f>
        <v>3182</v>
      </c>
      <c r="R10" s="115">
        <f t="shared" si="4"/>
        <v>2552400</v>
      </c>
      <c r="S10" s="118">
        <f t="shared" si="5"/>
        <v>0.2814998857413095</v>
      </c>
      <c r="T10" s="117">
        <f>SUM(T11:T37)</f>
        <v>1340484</v>
      </c>
      <c r="U10" s="116">
        <f>SUM(U11:U37)</f>
        <v>1272097</v>
      </c>
      <c r="V10" s="115">
        <f>SUM(V11:V37)</f>
        <v>5328</v>
      </c>
      <c r="W10" s="116">
        <f>SUM(W11:W37)</f>
        <v>1513</v>
      </c>
      <c r="X10" s="115">
        <f t="shared" si="6"/>
        <v>2619422</v>
      </c>
      <c r="Y10" s="114">
        <f t="shared" si="7"/>
        <v>-0.02558656069926879</v>
      </c>
    </row>
    <row r="11" spans="1:25" ht="19.5" customHeight="1">
      <c r="A11" s="272" t="s">
        <v>277</v>
      </c>
      <c r="B11" s="273">
        <v>15704</v>
      </c>
      <c r="C11" s="274">
        <v>15905</v>
      </c>
      <c r="D11" s="275">
        <v>405</v>
      </c>
      <c r="E11" s="274">
        <v>600</v>
      </c>
      <c r="F11" s="275">
        <f t="shared" si="0"/>
        <v>32614</v>
      </c>
      <c r="G11" s="276">
        <f t="shared" si="1"/>
        <v>0.03408094616581518</v>
      </c>
      <c r="H11" s="273">
        <v>20505</v>
      </c>
      <c r="I11" s="274">
        <v>20309</v>
      </c>
      <c r="J11" s="275">
        <v>1</v>
      </c>
      <c r="K11" s="274">
        <v>0</v>
      </c>
      <c r="L11" s="275">
        <f t="shared" si="2"/>
        <v>40815</v>
      </c>
      <c r="M11" s="277">
        <f t="shared" si="3"/>
        <v>-0.20093103025848336</v>
      </c>
      <c r="N11" s="273">
        <v>165444</v>
      </c>
      <c r="O11" s="274">
        <v>183380</v>
      </c>
      <c r="P11" s="275">
        <v>782</v>
      </c>
      <c r="Q11" s="274">
        <v>1170</v>
      </c>
      <c r="R11" s="275">
        <f t="shared" si="4"/>
        <v>350776</v>
      </c>
      <c r="S11" s="276">
        <f t="shared" si="5"/>
        <v>0.03868649268170882</v>
      </c>
      <c r="T11" s="273">
        <v>209225</v>
      </c>
      <c r="U11" s="274">
        <v>194508</v>
      </c>
      <c r="V11" s="275">
        <v>249</v>
      </c>
      <c r="W11" s="274">
        <v>365</v>
      </c>
      <c r="X11" s="275">
        <f t="shared" si="6"/>
        <v>404347</v>
      </c>
      <c r="Y11" s="278">
        <f t="shared" si="7"/>
        <v>-0.13248769002861405</v>
      </c>
    </row>
    <row r="12" spans="1:25" ht="19.5" customHeight="1">
      <c r="A12" s="279" t="s">
        <v>278</v>
      </c>
      <c r="B12" s="280">
        <v>10582</v>
      </c>
      <c r="C12" s="281">
        <v>6765</v>
      </c>
      <c r="D12" s="282">
        <v>3</v>
      </c>
      <c r="E12" s="281">
        <v>41</v>
      </c>
      <c r="F12" s="282">
        <f t="shared" si="0"/>
        <v>17391</v>
      </c>
      <c r="G12" s="283">
        <f t="shared" si="1"/>
        <v>0.018173230354132944</v>
      </c>
      <c r="H12" s="280">
        <v>9408</v>
      </c>
      <c r="I12" s="281">
        <v>7052</v>
      </c>
      <c r="J12" s="282">
        <v>0</v>
      </c>
      <c r="K12" s="281">
        <v>0</v>
      </c>
      <c r="L12" s="282">
        <f t="shared" si="2"/>
        <v>16460</v>
      </c>
      <c r="M12" s="284">
        <f t="shared" si="3"/>
        <v>0.05656136087484809</v>
      </c>
      <c r="N12" s="280">
        <v>113577</v>
      </c>
      <c r="O12" s="281">
        <v>82674</v>
      </c>
      <c r="P12" s="282">
        <v>11</v>
      </c>
      <c r="Q12" s="281">
        <v>152</v>
      </c>
      <c r="R12" s="282">
        <f t="shared" si="4"/>
        <v>196414</v>
      </c>
      <c r="S12" s="283">
        <f t="shared" si="5"/>
        <v>0.021662168374076776</v>
      </c>
      <c r="T12" s="280">
        <v>96011</v>
      </c>
      <c r="U12" s="281">
        <v>72549</v>
      </c>
      <c r="V12" s="282">
        <v>0</v>
      </c>
      <c r="W12" s="281">
        <v>8</v>
      </c>
      <c r="X12" s="282">
        <f t="shared" si="6"/>
        <v>168568</v>
      </c>
      <c r="Y12" s="285">
        <f t="shared" si="7"/>
        <v>0.1651914954202458</v>
      </c>
    </row>
    <row r="13" spans="1:25" ht="19.5" customHeight="1">
      <c r="A13" s="279" t="s">
        <v>279</v>
      </c>
      <c r="B13" s="280">
        <v>7634</v>
      </c>
      <c r="C13" s="281">
        <v>7911</v>
      </c>
      <c r="D13" s="282">
        <v>0</v>
      </c>
      <c r="E13" s="281">
        <v>0</v>
      </c>
      <c r="F13" s="282">
        <f t="shared" si="0"/>
        <v>15545</v>
      </c>
      <c r="G13" s="283">
        <f t="shared" si="1"/>
        <v>0.016244199060145858</v>
      </c>
      <c r="H13" s="280">
        <v>9781</v>
      </c>
      <c r="I13" s="281">
        <v>9486</v>
      </c>
      <c r="J13" s="282"/>
      <c r="K13" s="281"/>
      <c r="L13" s="282">
        <f t="shared" si="2"/>
        <v>19267</v>
      </c>
      <c r="M13" s="284">
        <f t="shared" si="3"/>
        <v>-0.19318004878808326</v>
      </c>
      <c r="N13" s="280">
        <v>81680</v>
      </c>
      <c r="O13" s="281">
        <v>85627</v>
      </c>
      <c r="P13" s="282">
        <v>5</v>
      </c>
      <c r="Q13" s="281">
        <v>113</v>
      </c>
      <c r="R13" s="282">
        <f t="shared" si="4"/>
        <v>167425</v>
      </c>
      <c r="S13" s="283">
        <f t="shared" si="5"/>
        <v>0.01846502051803743</v>
      </c>
      <c r="T13" s="280">
        <v>90621</v>
      </c>
      <c r="U13" s="281">
        <v>94684</v>
      </c>
      <c r="V13" s="282">
        <v>2</v>
      </c>
      <c r="W13" s="281">
        <v>0</v>
      </c>
      <c r="X13" s="282">
        <f t="shared" si="6"/>
        <v>185307</v>
      </c>
      <c r="Y13" s="285">
        <f t="shared" si="7"/>
        <v>-0.096499322745498</v>
      </c>
    </row>
    <row r="14" spans="1:25" ht="19.5" customHeight="1">
      <c r="A14" s="279" t="s">
        <v>280</v>
      </c>
      <c r="B14" s="280">
        <v>7677</v>
      </c>
      <c r="C14" s="281">
        <v>7699</v>
      </c>
      <c r="D14" s="282">
        <v>0</v>
      </c>
      <c r="E14" s="281">
        <v>0</v>
      </c>
      <c r="F14" s="282">
        <f t="shared" si="0"/>
        <v>15376</v>
      </c>
      <c r="G14" s="283">
        <f t="shared" si="1"/>
        <v>0.01606759760365408</v>
      </c>
      <c r="H14" s="280">
        <v>8601</v>
      </c>
      <c r="I14" s="281">
        <v>7385</v>
      </c>
      <c r="J14" s="282">
        <v>1</v>
      </c>
      <c r="K14" s="281">
        <v>1</v>
      </c>
      <c r="L14" s="282">
        <f t="shared" si="2"/>
        <v>15988</v>
      </c>
      <c r="M14" s="284">
        <f t="shared" si="3"/>
        <v>-0.03827870903177388</v>
      </c>
      <c r="N14" s="280">
        <v>64986</v>
      </c>
      <c r="O14" s="281">
        <v>71997</v>
      </c>
      <c r="P14" s="282">
        <v>45</v>
      </c>
      <c r="Q14" s="281">
        <v>0</v>
      </c>
      <c r="R14" s="282">
        <f t="shared" si="4"/>
        <v>137028</v>
      </c>
      <c r="S14" s="283">
        <f t="shared" si="5"/>
        <v>0.015112586719699169</v>
      </c>
      <c r="T14" s="280">
        <v>75502</v>
      </c>
      <c r="U14" s="281">
        <v>66724</v>
      </c>
      <c r="V14" s="282">
        <v>127</v>
      </c>
      <c r="W14" s="281">
        <v>376</v>
      </c>
      <c r="X14" s="282">
        <f t="shared" si="6"/>
        <v>142729</v>
      </c>
      <c r="Y14" s="285">
        <f t="shared" si="7"/>
        <v>-0.039942828717359435</v>
      </c>
    </row>
    <row r="15" spans="1:25" ht="19.5" customHeight="1">
      <c r="A15" s="279" t="s">
        <v>281</v>
      </c>
      <c r="B15" s="280">
        <v>6521</v>
      </c>
      <c r="C15" s="281">
        <v>6686</v>
      </c>
      <c r="D15" s="282">
        <v>2</v>
      </c>
      <c r="E15" s="281">
        <v>68</v>
      </c>
      <c r="F15" s="282">
        <f t="shared" si="0"/>
        <v>13277</v>
      </c>
      <c r="G15" s="283">
        <f t="shared" si="1"/>
        <v>0.013874186614445581</v>
      </c>
      <c r="H15" s="280">
        <v>7516</v>
      </c>
      <c r="I15" s="281">
        <v>7381</v>
      </c>
      <c r="J15" s="282"/>
      <c r="K15" s="281"/>
      <c r="L15" s="282">
        <f t="shared" si="2"/>
        <v>14897</v>
      </c>
      <c r="M15" s="284">
        <f t="shared" si="3"/>
        <v>-0.1087467275290327</v>
      </c>
      <c r="N15" s="280">
        <v>75302</v>
      </c>
      <c r="O15" s="281">
        <v>72803</v>
      </c>
      <c r="P15" s="282">
        <v>24</v>
      </c>
      <c r="Q15" s="281">
        <v>527</v>
      </c>
      <c r="R15" s="282">
        <f t="shared" si="4"/>
        <v>148656</v>
      </c>
      <c r="S15" s="283">
        <f t="shared" si="5"/>
        <v>0.016395019203400762</v>
      </c>
      <c r="T15" s="280">
        <v>72928</v>
      </c>
      <c r="U15" s="281">
        <v>71300</v>
      </c>
      <c r="V15" s="282">
        <v>119</v>
      </c>
      <c r="W15" s="281">
        <v>64</v>
      </c>
      <c r="X15" s="282">
        <f t="shared" si="6"/>
        <v>144411</v>
      </c>
      <c r="Y15" s="285">
        <f t="shared" si="7"/>
        <v>0.02939526767351519</v>
      </c>
    </row>
    <row r="16" spans="1:25" ht="19.5" customHeight="1">
      <c r="A16" s="279" t="s">
        <v>282</v>
      </c>
      <c r="B16" s="280">
        <v>5952</v>
      </c>
      <c r="C16" s="281">
        <v>6400</v>
      </c>
      <c r="D16" s="282">
        <v>0</v>
      </c>
      <c r="E16" s="281">
        <v>0</v>
      </c>
      <c r="F16" s="282">
        <f>SUM(B16:E16)</f>
        <v>12352</v>
      </c>
      <c r="G16" s="283">
        <f>F16/$F$9</f>
        <v>0.012907581009387046</v>
      </c>
      <c r="H16" s="280">
        <v>6673</v>
      </c>
      <c r="I16" s="281">
        <v>7303</v>
      </c>
      <c r="J16" s="282"/>
      <c r="K16" s="281"/>
      <c r="L16" s="282">
        <f>SUM(H16:K16)</f>
        <v>13976</v>
      </c>
      <c r="M16" s="284">
        <f>IF(ISERROR(F16/L16-1),"         /0",(F16/L16-1))</f>
        <v>-0.11619919862621642</v>
      </c>
      <c r="N16" s="280">
        <v>63096</v>
      </c>
      <c r="O16" s="281">
        <v>74284</v>
      </c>
      <c r="P16" s="282"/>
      <c r="Q16" s="281"/>
      <c r="R16" s="282">
        <f>SUM(N16:Q16)</f>
        <v>137380</v>
      </c>
      <c r="S16" s="283">
        <f>R16/$R$9</f>
        <v>0.015151408205273898</v>
      </c>
      <c r="T16" s="280">
        <v>69465</v>
      </c>
      <c r="U16" s="281">
        <v>70122</v>
      </c>
      <c r="V16" s="282"/>
      <c r="W16" s="281"/>
      <c r="X16" s="282">
        <f>SUM(T16:W16)</f>
        <v>139587</v>
      </c>
      <c r="Y16" s="285">
        <f>IF(ISERROR(R16/X16-1),"         /0",(R16/X16-1))</f>
        <v>-0.015810927951743325</v>
      </c>
    </row>
    <row r="17" spans="1:25" ht="19.5" customHeight="1">
      <c r="A17" s="279" t="s">
        <v>283</v>
      </c>
      <c r="B17" s="280">
        <v>3945</v>
      </c>
      <c r="C17" s="281">
        <v>5042</v>
      </c>
      <c r="D17" s="282">
        <v>0</v>
      </c>
      <c r="E17" s="281">
        <v>0</v>
      </c>
      <c r="F17" s="282">
        <f>SUM(B17:E17)</f>
        <v>8987</v>
      </c>
      <c r="G17" s="283">
        <f>F17/$F$9</f>
        <v>0.009391226565038973</v>
      </c>
      <c r="H17" s="280">
        <v>4993</v>
      </c>
      <c r="I17" s="281">
        <v>5379</v>
      </c>
      <c r="J17" s="282"/>
      <c r="K17" s="281"/>
      <c r="L17" s="282">
        <f>SUM(H17:K17)</f>
        <v>10372</v>
      </c>
      <c r="M17" s="284">
        <f>IF(ISERROR(F17/L17-1),"         /0",(F17/L17-1))</f>
        <v>-0.1335325877362129</v>
      </c>
      <c r="N17" s="280">
        <v>50042</v>
      </c>
      <c r="O17" s="281">
        <v>54728</v>
      </c>
      <c r="P17" s="282">
        <v>530</v>
      </c>
      <c r="Q17" s="281">
        <v>505</v>
      </c>
      <c r="R17" s="282">
        <f>SUM(N17:Q17)</f>
        <v>105805</v>
      </c>
      <c r="S17" s="283">
        <f>R17/$R$9</f>
        <v>0.01166905477623384</v>
      </c>
      <c r="T17" s="280">
        <v>59141</v>
      </c>
      <c r="U17" s="281">
        <v>65393</v>
      </c>
      <c r="V17" s="282">
        <v>79</v>
      </c>
      <c r="W17" s="281">
        <v>144</v>
      </c>
      <c r="X17" s="282">
        <f>SUM(T17:W17)</f>
        <v>124757</v>
      </c>
      <c r="Y17" s="285">
        <f>IF(ISERROR(R17/X17-1),"         /0",(R17/X17-1))</f>
        <v>-0.15191131559752158</v>
      </c>
    </row>
    <row r="18" spans="1:25" ht="19.5" customHeight="1">
      <c r="A18" s="279" t="s">
        <v>284</v>
      </c>
      <c r="B18" s="280">
        <v>3945</v>
      </c>
      <c r="C18" s="281">
        <v>4853</v>
      </c>
      <c r="D18" s="282">
        <v>0</v>
      </c>
      <c r="E18" s="281">
        <v>0</v>
      </c>
      <c r="F18" s="282">
        <f>SUM(B18:E18)</f>
        <v>8798</v>
      </c>
      <c r="G18" s="283">
        <f>F18/$F$9</f>
        <v>0.009193725527897283</v>
      </c>
      <c r="H18" s="280">
        <v>4092</v>
      </c>
      <c r="I18" s="281">
        <v>4719</v>
      </c>
      <c r="J18" s="282"/>
      <c r="K18" s="281"/>
      <c r="L18" s="282">
        <f>SUM(H18:K18)</f>
        <v>8811</v>
      </c>
      <c r="M18" s="284">
        <f>IF(ISERROR(F18/L18-1),"         /0",(F18/L18-1))</f>
        <v>-0.0014754284417205499</v>
      </c>
      <c r="N18" s="280">
        <v>38238</v>
      </c>
      <c r="O18" s="281">
        <v>46301</v>
      </c>
      <c r="P18" s="282">
        <v>1</v>
      </c>
      <c r="Q18" s="281">
        <v>21</v>
      </c>
      <c r="R18" s="282">
        <f>SUM(N18:Q18)</f>
        <v>84561</v>
      </c>
      <c r="S18" s="283">
        <f>R18/$R$9</f>
        <v>0.009326089891149848</v>
      </c>
      <c r="T18" s="280">
        <v>47343</v>
      </c>
      <c r="U18" s="281">
        <v>55884</v>
      </c>
      <c r="V18" s="282">
        <v>6</v>
      </c>
      <c r="W18" s="281">
        <v>0</v>
      </c>
      <c r="X18" s="282">
        <f>SUM(T18:W18)</f>
        <v>103233</v>
      </c>
      <c r="Y18" s="285">
        <f>IF(ISERROR(R18/X18-1),"         /0",(R18/X18-1))</f>
        <v>-0.18087239545494171</v>
      </c>
    </row>
    <row r="19" spans="1:25" ht="19.5" customHeight="1">
      <c r="A19" s="279" t="s">
        <v>285</v>
      </c>
      <c r="B19" s="280">
        <v>3839</v>
      </c>
      <c r="C19" s="281">
        <v>4206</v>
      </c>
      <c r="D19" s="282">
        <v>4</v>
      </c>
      <c r="E19" s="281">
        <v>33</v>
      </c>
      <c r="F19" s="282">
        <f>SUM(B19:E19)</f>
        <v>8082</v>
      </c>
      <c r="G19" s="283">
        <f>F19/$F$9</f>
        <v>0.008445520540630353</v>
      </c>
      <c r="H19" s="280">
        <v>4281</v>
      </c>
      <c r="I19" s="281">
        <v>3521</v>
      </c>
      <c r="J19" s="282"/>
      <c r="K19" s="281"/>
      <c r="L19" s="282">
        <f>SUM(H19:K19)</f>
        <v>7802</v>
      </c>
      <c r="M19" s="284">
        <f>IF(ISERROR(F19/L19-1),"         /0",(F19/L19-1))</f>
        <v>0.035888233786208756</v>
      </c>
      <c r="N19" s="280">
        <v>48943</v>
      </c>
      <c r="O19" s="281">
        <v>43214</v>
      </c>
      <c r="P19" s="282">
        <v>5</v>
      </c>
      <c r="Q19" s="281">
        <v>35</v>
      </c>
      <c r="R19" s="282">
        <f>SUM(N19:Q19)</f>
        <v>92197</v>
      </c>
      <c r="S19" s="283">
        <f>R19/$R$9</f>
        <v>0.01016825143617439</v>
      </c>
      <c r="T19" s="280">
        <v>49701</v>
      </c>
      <c r="U19" s="281">
        <v>42352</v>
      </c>
      <c r="V19" s="282">
        <v>2</v>
      </c>
      <c r="W19" s="281">
        <v>6</v>
      </c>
      <c r="X19" s="282">
        <f>SUM(T19:W19)</f>
        <v>92061</v>
      </c>
      <c r="Y19" s="285">
        <f>IF(ISERROR(R19/X19-1),"         /0",(R19/X19-1))</f>
        <v>0.0014772813677887964</v>
      </c>
    </row>
    <row r="20" spans="1:25" ht="19.5" customHeight="1">
      <c r="A20" s="279" t="s">
        <v>286</v>
      </c>
      <c r="B20" s="280">
        <v>3877</v>
      </c>
      <c r="C20" s="281">
        <v>4123</v>
      </c>
      <c r="D20" s="282">
        <v>0</v>
      </c>
      <c r="E20" s="281">
        <v>0</v>
      </c>
      <c r="F20" s="282">
        <f>SUM(B20:E20)</f>
        <v>8000</v>
      </c>
      <c r="G20" s="283">
        <f>F20/$F$9</f>
        <v>0.008359832259965705</v>
      </c>
      <c r="H20" s="280">
        <v>3872</v>
      </c>
      <c r="I20" s="281">
        <v>3274</v>
      </c>
      <c r="J20" s="282"/>
      <c r="K20" s="281"/>
      <c r="L20" s="282">
        <f>SUM(H20:K20)</f>
        <v>7146</v>
      </c>
      <c r="M20" s="284">
        <f>IF(ISERROR(F20/L20-1),"         /0",(F20/L20-1))</f>
        <v>0.1195074167366359</v>
      </c>
      <c r="N20" s="280">
        <v>35158</v>
      </c>
      <c r="O20" s="281">
        <v>38578</v>
      </c>
      <c r="P20" s="282">
        <v>17</v>
      </c>
      <c r="Q20" s="281">
        <v>0</v>
      </c>
      <c r="R20" s="282">
        <f>SUM(N20:Q20)</f>
        <v>73753</v>
      </c>
      <c r="S20" s="283">
        <f>R20/$R$9</f>
        <v>0.008134093822707569</v>
      </c>
      <c r="T20" s="280">
        <v>35465</v>
      </c>
      <c r="U20" s="281">
        <v>33681</v>
      </c>
      <c r="V20" s="282"/>
      <c r="W20" s="281">
        <v>0</v>
      </c>
      <c r="X20" s="282">
        <f>SUM(T20:W20)</f>
        <v>69146</v>
      </c>
      <c r="Y20" s="285">
        <f>IF(ISERROR(R20/X20-1),"         /0",(R20/X20-1))</f>
        <v>0.06662713678303889</v>
      </c>
    </row>
    <row r="21" spans="1:25" ht="19.5" customHeight="1">
      <c r="A21" s="279" t="s">
        <v>287</v>
      </c>
      <c r="B21" s="280">
        <v>3506</v>
      </c>
      <c r="C21" s="281">
        <v>3708</v>
      </c>
      <c r="D21" s="282">
        <v>0</v>
      </c>
      <c r="E21" s="281">
        <v>0</v>
      </c>
      <c r="F21" s="282">
        <f t="shared" si="0"/>
        <v>7214</v>
      </c>
      <c r="G21" s="283">
        <f t="shared" si="1"/>
        <v>0.007538478740424073</v>
      </c>
      <c r="H21" s="280">
        <v>4205</v>
      </c>
      <c r="I21" s="281">
        <v>4722</v>
      </c>
      <c r="J21" s="282"/>
      <c r="K21" s="281"/>
      <c r="L21" s="282">
        <f t="shared" si="2"/>
        <v>8927</v>
      </c>
      <c r="M21" s="284">
        <f t="shared" si="3"/>
        <v>-0.19188977259997764</v>
      </c>
      <c r="N21" s="280">
        <v>32855</v>
      </c>
      <c r="O21" s="281">
        <v>35519</v>
      </c>
      <c r="P21" s="282">
        <v>16</v>
      </c>
      <c r="Q21" s="281"/>
      <c r="R21" s="282">
        <f t="shared" si="4"/>
        <v>68390</v>
      </c>
      <c r="S21" s="283">
        <f t="shared" si="5"/>
        <v>0.0075426176092493954</v>
      </c>
      <c r="T21" s="280">
        <v>39184</v>
      </c>
      <c r="U21" s="281">
        <v>45250</v>
      </c>
      <c r="V21" s="282"/>
      <c r="W21" s="281">
        <v>50</v>
      </c>
      <c r="X21" s="282">
        <f t="shared" si="6"/>
        <v>84484</v>
      </c>
      <c r="Y21" s="285">
        <f t="shared" si="7"/>
        <v>-0.19049760901472468</v>
      </c>
    </row>
    <row r="22" spans="1:25" ht="19.5" customHeight="1">
      <c r="A22" s="279" t="s">
        <v>288</v>
      </c>
      <c r="B22" s="280">
        <v>3050</v>
      </c>
      <c r="C22" s="281">
        <v>2356</v>
      </c>
      <c r="D22" s="282">
        <v>0</v>
      </c>
      <c r="E22" s="281">
        <v>12</v>
      </c>
      <c r="F22" s="282">
        <f aca="true" t="shared" si="8" ref="F22:F28">SUM(B22:E22)</f>
        <v>5418</v>
      </c>
      <c r="G22" s="283">
        <f aca="true" t="shared" si="9" ref="G22:G28">F22/$F$9</f>
        <v>0.005661696398061773</v>
      </c>
      <c r="H22" s="280">
        <v>2704</v>
      </c>
      <c r="I22" s="281">
        <v>2308</v>
      </c>
      <c r="J22" s="282"/>
      <c r="K22" s="281"/>
      <c r="L22" s="282">
        <f aca="true" t="shared" si="10" ref="L22:L28">SUM(H22:K22)</f>
        <v>5012</v>
      </c>
      <c r="M22" s="284">
        <f aca="true" t="shared" si="11" ref="M22:M28">IF(ISERROR(F22/L22-1),"         /0",(F22/L22-1))</f>
        <v>0.08100558659217882</v>
      </c>
      <c r="N22" s="280">
        <v>33709</v>
      </c>
      <c r="O22" s="281">
        <v>28734</v>
      </c>
      <c r="P22" s="282">
        <v>0</v>
      </c>
      <c r="Q22" s="281">
        <v>13</v>
      </c>
      <c r="R22" s="282">
        <f aca="true" t="shared" si="12" ref="R22:R28">SUM(N22:Q22)</f>
        <v>62456</v>
      </c>
      <c r="S22" s="283">
        <f aca="true" t="shared" si="13" ref="S22:S28">R22/$R$9</f>
        <v>0.006888166770043577</v>
      </c>
      <c r="T22" s="280">
        <v>29823</v>
      </c>
      <c r="U22" s="281">
        <v>26473</v>
      </c>
      <c r="V22" s="282">
        <v>1</v>
      </c>
      <c r="W22" s="281"/>
      <c r="X22" s="282">
        <f aca="true" t="shared" si="14" ref="X22:X28">SUM(T22:W22)</f>
        <v>56297</v>
      </c>
      <c r="Y22" s="285">
        <f aca="true" t="shared" si="15" ref="Y22:Y28">IF(ISERROR(R22/X22-1),"         /0",(R22/X22-1))</f>
        <v>0.10940192194965981</v>
      </c>
    </row>
    <row r="23" spans="1:25" ht="19.5" customHeight="1">
      <c r="A23" s="279" t="s">
        <v>289</v>
      </c>
      <c r="B23" s="280">
        <v>2941</v>
      </c>
      <c r="C23" s="281">
        <v>2436</v>
      </c>
      <c r="D23" s="282">
        <v>0</v>
      </c>
      <c r="E23" s="281">
        <v>0</v>
      </c>
      <c r="F23" s="282">
        <f>SUM(B23:E23)</f>
        <v>5377</v>
      </c>
      <c r="G23" s="283">
        <f>F23/$F$9</f>
        <v>0.005618852257729449</v>
      </c>
      <c r="H23" s="280">
        <v>3252</v>
      </c>
      <c r="I23" s="281">
        <v>2725</v>
      </c>
      <c r="J23" s="282"/>
      <c r="K23" s="281"/>
      <c r="L23" s="282">
        <f>SUM(H23:K23)</f>
        <v>5977</v>
      </c>
      <c r="M23" s="284">
        <f>IF(ISERROR(F23/L23-1),"         /0",(F23/L23-1))</f>
        <v>-0.10038480843232389</v>
      </c>
      <c r="N23" s="280">
        <v>31119</v>
      </c>
      <c r="O23" s="281">
        <v>26442</v>
      </c>
      <c r="P23" s="282"/>
      <c r="Q23" s="281"/>
      <c r="R23" s="282">
        <f>SUM(N23:Q23)</f>
        <v>57561</v>
      </c>
      <c r="S23" s="283">
        <f>R23/$R$9</f>
        <v>0.006348305486269987</v>
      </c>
      <c r="T23" s="280">
        <v>26873</v>
      </c>
      <c r="U23" s="281">
        <v>23092</v>
      </c>
      <c r="V23" s="282"/>
      <c r="W23" s="281"/>
      <c r="X23" s="282">
        <f>SUM(T23:W23)</f>
        <v>49965</v>
      </c>
      <c r="Y23" s="285">
        <f>IF(ISERROR(R23/X23-1),"         /0",(R23/X23-1))</f>
        <v>0.15202641849294496</v>
      </c>
    </row>
    <row r="24" spans="1:25" ht="19.5" customHeight="1">
      <c r="A24" s="279" t="s">
        <v>290</v>
      </c>
      <c r="B24" s="280">
        <v>2552</v>
      </c>
      <c r="C24" s="281">
        <v>2719</v>
      </c>
      <c r="D24" s="282">
        <v>0</v>
      </c>
      <c r="E24" s="281">
        <v>0</v>
      </c>
      <c r="F24" s="282">
        <f t="shared" si="8"/>
        <v>5271</v>
      </c>
      <c r="G24" s="283">
        <f t="shared" si="9"/>
        <v>0.005508084480284903</v>
      </c>
      <c r="H24" s="280">
        <v>3201</v>
      </c>
      <c r="I24" s="281">
        <v>3156</v>
      </c>
      <c r="J24" s="282"/>
      <c r="K24" s="281"/>
      <c r="L24" s="282">
        <f t="shared" si="10"/>
        <v>6357</v>
      </c>
      <c r="M24" s="284">
        <f t="shared" si="11"/>
        <v>-0.1708352996696555</v>
      </c>
      <c r="N24" s="280">
        <v>31353</v>
      </c>
      <c r="O24" s="281">
        <v>26934</v>
      </c>
      <c r="P24" s="282"/>
      <c r="Q24" s="281"/>
      <c r="R24" s="282">
        <f t="shared" si="12"/>
        <v>58287</v>
      </c>
      <c r="S24" s="283">
        <f t="shared" si="13"/>
        <v>0.006428374800267868</v>
      </c>
      <c r="T24" s="280">
        <v>29962</v>
      </c>
      <c r="U24" s="281">
        <v>29027</v>
      </c>
      <c r="V24" s="282"/>
      <c r="W24" s="281"/>
      <c r="X24" s="282">
        <f t="shared" si="14"/>
        <v>58989</v>
      </c>
      <c r="Y24" s="285">
        <f t="shared" si="15"/>
        <v>-0.011900523826476106</v>
      </c>
    </row>
    <row r="25" spans="1:25" ht="19.5" customHeight="1">
      <c r="A25" s="279" t="s">
        <v>291</v>
      </c>
      <c r="B25" s="280">
        <v>2953</v>
      </c>
      <c r="C25" s="281">
        <v>2228</v>
      </c>
      <c r="D25" s="282">
        <v>0</v>
      </c>
      <c r="E25" s="281">
        <v>0</v>
      </c>
      <c r="F25" s="282">
        <f t="shared" si="8"/>
        <v>5181</v>
      </c>
      <c r="G25" s="283">
        <f t="shared" si="9"/>
        <v>0.0054140363673602886</v>
      </c>
      <c r="H25" s="280">
        <v>3245</v>
      </c>
      <c r="I25" s="281">
        <v>2489</v>
      </c>
      <c r="J25" s="282"/>
      <c r="K25" s="281"/>
      <c r="L25" s="282">
        <f t="shared" si="10"/>
        <v>5734</v>
      </c>
      <c r="M25" s="284">
        <f t="shared" si="11"/>
        <v>-0.09644227415416817</v>
      </c>
      <c r="N25" s="280">
        <v>26315</v>
      </c>
      <c r="O25" s="281">
        <v>23866</v>
      </c>
      <c r="P25" s="282">
        <v>8</v>
      </c>
      <c r="Q25" s="281">
        <v>0</v>
      </c>
      <c r="R25" s="282">
        <f t="shared" si="12"/>
        <v>50189</v>
      </c>
      <c r="S25" s="283">
        <f t="shared" si="13"/>
        <v>0.0055352600554264934</v>
      </c>
      <c r="T25" s="280">
        <v>25882</v>
      </c>
      <c r="U25" s="281">
        <v>23453</v>
      </c>
      <c r="V25" s="282">
        <v>210</v>
      </c>
      <c r="W25" s="281">
        <v>240</v>
      </c>
      <c r="X25" s="282">
        <f t="shared" si="14"/>
        <v>49785</v>
      </c>
      <c r="Y25" s="285">
        <f t="shared" si="15"/>
        <v>0.008114894044390919</v>
      </c>
    </row>
    <row r="26" spans="1:25" ht="19.5" customHeight="1">
      <c r="A26" s="279" t="s">
        <v>292</v>
      </c>
      <c r="B26" s="280">
        <v>2535</v>
      </c>
      <c r="C26" s="281">
        <v>2483</v>
      </c>
      <c r="D26" s="282">
        <v>0</v>
      </c>
      <c r="E26" s="281">
        <v>0</v>
      </c>
      <c r="F26" s="282">
        <f t="shared" si="8"/>
        <v>5018</v>
      </c>
      <c r="G26" s="283">
        <f t="shared" si="9"/>
        <v>0.005243704785063487</v>
      </c>
      <c r="H26" s="280">
        <v>2738</v>
      </c>
      <c r="I26" s="281">
        <v>2216</v>
      </c>
      <c r="J26" s="282"/>
      <c r="K26" s="281"/>
      <c r="L26" s="282">
        <f t="shared" si="10"/>
        <v>4954</v>
      </c>
      <c r="M26" s="284">
        <f t="shared" si="11"/>
        <v>0.01291885345175614</v>
      </c>
      <c r="N26" s="280">
        <v>23928</v>
      </c>
      <c r="O26" s="281">
        <v>23829</v>
      </c>
      <c r="P26" s="282"/>
      <c r="Q26" s="281">
        <v>0</v>
      </c>
      <c r="R26" s="282">
        <f t="shared" si="12"/>
        <v>47757</v>
      </c>
      <c r="S26" s="283">
        <f t="shared" si="13"/>
        <v>0.005267038882364723</v>
      </c>
      <c r="T26" s="280">
        <v>24162</v>
      </c>
      <c r="U26" s="281">
        <v>22795</v>
      </c>
      <c r="V26" s="282"/>
      <c r="W26" s="281"/>
      <c r="X26" s="282">
        <f t="shared" si="14"/>
        <v>46957</v>
      </c>
      <c r="Y26" s="285">
        <f t="shared" si="15"/>
        <v>0.01703686351342726</v>
      </c>
    </row>
    <row r="27" spans="1:25" ht="19.5" customHeight="1">
      <c r="A27" s="279" t="s">
        <v>293</v>
      </c>
      <c r="B27" s="280">
        <v>2349</v>
      </c>
      <c r="C27" s="281">
        <v>2280</v>
      </c>
      <c r="D27" s="282">
        <v>0</v>
      </c>
      <c r="E27" s="281">
        <v>0</v>
      </c>
      <c r="F27" s="282">
        <f t="shared" si="8"/>
        <v>4629</v>
      </c>
      <c r="G27" s="283">
        <f t="shared" si="9"/>
        <v>0.004837207941422656</v>
      </c>
      <c r="H27" s="280">
        <v>2121</v>
      </c>
      <c r="I27" s="281">
        <v>1843</v>
      </c>
      <c r="J27" s="282"/>
      <c r="K27" s="281"/>
      <c r="L27" s="282">
        <f t="shared" si="10"/>
        <v>3964</v>
      </c>
      <c r="M27" s="284">
        <f t="shared" si="11"/>
        <v>0.16775983854692234</v>
      </c>
      <c r="N27" s="280">
        <v>18908</v>
      </c>
      <c r="O27" s="281">
        <v>18735</v>
      </c>
      <c r="P27" s="282">
        <v>5</v>
      </c>
      <c r="Q27" s="281"/>
      <c r="R27" s="282">
        <f t="shared" si="12"/>
        <v>37648</v>
      </c>
      <c r="S27" s="283">
        <f t="shared" si="13"/>
        <v>0.004152134343515444</v>
      </c>
      <c r="T27" s="280">
        <v>19674</v>
      </c>
      <c r="U27" s="281">
        <v>19036</v>
      </c>
      <c r="V27" s="282"/>
      <c r="W27" s="281">
        <v>43</v>
      </c>
      <c r="X27" s="282">
        <f t="shared" si="14"/>
        <v>38753</v>
      </c>
      <c r="Y27" s="285">
        <f t="shared" si="15"/>
        <v>-0.02851392150285137</v>
      </c>
    </row>
    <row r="28" spans="1:25" ht="19.5" customHeight="1">
      <c r="A28" s="279" t="s">
        <v>294</v>
      </c>
      <c r="B28" s="280">
        <v>1972</v>
      </c>
      <c r="C28" s="281">
        <v>2027</v>
      </c>
      <c r="D28" s="282">
        <v>0</v>
      </c>
      <c r="E28" s="281">
        <v>0</v>
      </c>
      <c r="F28" s="282">
        <f t="shared" si="8"/>
        <v>3999</v>
      </c>
      <c r="G28" s="283">
        <f t="shared" si="9"/>
        <v>0.004178871150950356</v>
      </c>
      <c r="H28" s="280">
        <v>1393</v>
      </c>
      <c r="I28" s="281">
        <v>1134</v>
      </c>
      <c r="J28" s="282"/>
      <c r="K28" s="281"/>
      <c r="L28" s="282">
        <f t="shared" si="10"/>
        <v>2527</v>
      </c>
      <c r="M28" s="284">
        <f t="shared" si="11"/>
        <v>0.5825089038385438</v>
      </c>
      <c r="N28" s="280">
        <v>16764</v>
      </c>
      <c r="O28" s="281">
        <v>17353</v>
      </c>
      <c r="P28" s="282"/>
      <c r="Q28" s="281"/>
      <c r="R28" s="282">
        <f t="shared" si="12"/>
        <v>34117</v>
      </c>
      <c r="S28" s="283">
        <f t="shared" si="13"/>
        <v>0.0037627063163439335</v>
      </c>
      <c r="T28" s="280">
        <v>16168</v>
      </c>
      <c r="U28" s="281">
        <v>12506</v>
      </c>
      <c r="V28" s="282"/>
      <c r="W28" s="281"/>
      <c r="X28" s="282">
        <f t="shared" si="14"/>
        <v>28674</v>
      </c>
      <c r="Y28" s="285">
        <f t="shared" si="15"/>
        <v>0.18982353351468229</v>
      </c>
    </row>
    <row r="29" spans="1:25" ht="19.5" customHeight="1">
      <c r="A29" s="279" t="s">
        <v>295</v>
      </c>
      <c r="B29" s="280">
        <v>2007</v>
      </c>
      <c r="C29" s="281">
        <v>1890</v>
      </c>
      <c r="D29" s="282">
        <v>1</v>
      </c>
      <c r="E29" s="281">
        <v>0</v>
      </c>
      <c r="F29" s="282">
        <f t="shared" si="0"/>
        <v>3898</v>
      </c>
      <c r="G29" s="283">
        <f t="shared" si="1"/>
        <v>0.004073328268668289</v>
      </c>
      <c r="H29" s="280">
        <v>2814</v>
      </c>
      <c r="I29" s="281">
        <v>2375</v>
      </c>
      <c r="J29" s="282"/>
      <c r="K29" s="281"/>
      <c r="L29" s="282">
        <f t="shared" si="2"/>
        <v>5189</v>
      </c>
      <c r="M29" s="284">
        <f t="shared" si="3"/>
        <v>-0.24879552900366164</v>
      </c>
      <c r="N29" s="280">
        <v>25126</v>
      </c>
      <c r="O29" s="281">
        <v>25388</v>
      </c>
      <c r="P29" s="282">
        <v>7</v>
      </c>
      <c r="Q29" s="281">
        <v>0</v>
      </c>
      <c r="R29" s="282">
        <f t="shared" si="4"/>
        <v>50521</v>
      </c>
      <c r="S29" s="283">
        <f t="shared" si="5"/>
        <v>0.005571875774775387</v>
      </c>
      <c r="T29" s="280">
        <v>30891</v>
      </c>
      <c r="U29" s="281">
        <v>29588</v>
      </c>
      <c r="V29" s="282">
        <v>1</v>
      </c>
      <c r="W29" s="281">
        <v>4</v>
      </c>
      <c r="X29" s="282">
        <f t="shared" si="6"/>
        <v>60484</v>
      </c>
      <c r="Y29" s="285">
        <f t="shared" si="7"/>
        <v>-0.16472124859466963</v>
      </c>
    </row>
    <row r="30" spans="1:25" ht="19.5" customHeight="1">
      <c r="A30" s="279" t="s">
        <v>296</v>
      </c>
      <c r="B30" s="280">
        <v>1181</v>
      </c>
      <c r="C30" s="281">
        <v>1178</v>
      </c>
      <c r="D30" s="282">
        <v>0</v>
      </c>
      <c r="E30" s="281">
        <v>0</v>
      </c>
      <c r="F30" s="282">
        <f t="shared" si="0"/>
        <v>2359</v>
      </c>
      <c r="G30" s="283">
        <f t="shared" si="1"/>
        <v>0.002465105537657387</v>
      </c>
      <c r="H30" s="280">
        <v>523</v>
      </c>
      <c r="I30" s="281">
        <v>294</v>
      </c>
      <c r="J30" s="282"/>
      <c r="K30" s="281"/>
      <c r="L30" s="282">
        <f t="shared" si="2"/>
        <v>817</v>
      </c>
      <c r="M30" s="284">
        <f t="shared" si="3"/>
        <v>1.8873929008567933</v>
      </c>
      <c r="N30" s="280">
        <v>9031</v>
      </c>
      <c r="O30" s="281">
        <v>6463</v>
      </c>
      <c r="P30" s="282"/>
      <c r="Q30" s="281">
        <v>0</v>
      </c>
      <c r="R30" s="282">
        <f t="shared" si="4"/>
        <v>15494</v>
      </c>
      <c r="S30" s="283">
        <f t="shared" si="5"/>
        <v>0.0017088070951558727</v>
      </c>
      <c r="T30" s="280">
        <v>5269</v>
      </c>
      <c r="U30" s="281">
        <v>3096</v>
      </c>
      <c r="V30" s="282"/>
      <c r="W30" s="281"/>
      <c r="X30" s="282">
        <f t="shared" si="6"/>
        <v>8365</v>
      </c>
      <c r="Y30" s="285">
        <f t="shared" si="7"/>
        <v>0.8522414823670055</v>
      </c>
    </row>
    <row r="31" spans="1:25" ht="19.5" customHeight="1">
      <c r="A31" s="279" t="s">
        <v>297</v>
      </c>
      <c r="B31" s="280">
        <v>919</v>
      </c>
      <c r="C31" s="281">
        <v>826</v>
      </c>
      <c r="D31" s="282">
        <v>3</v>
      </c>
      <c r="E31" s="281">
        <v>0</v>
      </c>
      <c r="F31" s="282">
        <f t="shared" si="0"/>
        <v>1748</v>
      </c>
      <c r="G31" s="283">
        <f t="shared" si="1"/>
        <v>0.0018266233488025063</v>
      </c>
      <c r="H31" s="280">
        <v>1403</v>
      </c>
      <c r="I31" s="281">
        <v>972</v>
      </c>
      <c r="J31" s="282">
        <v>2</v>
      </c>
      <c r="K31" s="281">
        <v>0</v>
      </c>
      <c r="L31" s="282">
        <f t="shared" si="2"/>
        <v>2377</v>
      </c>
      <c r="M31" s="284">
        <f t="shared" si="3"/>
        <v>-0.2646192679848549</v>
      </c>
      <c r="N31" s="280">
        <v>11481</v>
      </c>
      <c r="O31" s="281">
        <v>9732</v>
      </c>
      <c r="P31" s="282">
        <v>44</v>
      </c>
      <c r="Q31" s="281">
        <v>0</v>
      </c>
      <c r="R31" s="282">
        <f t="shared" si="4"/>
        <v>21257</v>
      </c>
      <c r="S31" s="283">
        <f t="shared" si="5"/>
        <v>0.0023443986331307854</v>
      </c>
      <c r="T31" s="280">
        <v>11795</v>
      </c>
      <c r="U31" s="281">
        <v>9988</v>
      </c>
      <c r="V31" s="282">
        <v>35</v>
      </c>
      <c r="W31" s="281">
        <v>22</v>
      </c>
      <c r="X31" s="282">
        <f t="shared" si="6"/>
        <v>21840</v>
      </c>
      <c r="Y31" s="285">
        <f t="shared" si="7"/>
        <v>-0.02669413919413921</v>
      </c>
    </row>
    <row r="32" spans="1:25" ht="19.5" customHeight="1">
      <c r="A32" s="279" t="s">
        <v>298</v>
      </c>
      <c r="B32" s="280">
        <v>892</v>
      </c>
      <c r="C32" s="281">
        <v>786</v>
      </c>
      <c r="D32" s="282">
        <v>0</v>
      </c>
      <c r="E32" s="281">
        <v>0</v>
      </c>
      <c r="F32" s="282">
        <f t="shared" si="0"/>
        <v>1678</v>
      </c>
      <c r="G32" s="283">
        <f t="shared" si="1"/>
        <v>0.0017534748165278064</v>
      </c>
      <c r="H32" s="280">
        <v>1180</v>
      </c>
      <c r="I32" s="281">
        <v>1088</v>
      </c>
      <c r="J32" s="282"/>
      <c r="K32" s="281"/>
      <c r="L32" s="282">
        <f t="shared" si="2"/>
        <v>2268</v>
      </c>
      <c r="M32" s="284">
        <f t="shared" si="3"/>
        <v>-0.2601410934744268</v>
      </c>
      <c r="N32" s="280">
        <v>8382</v>
      </c>
      <c r="O32" s="281">
        <v>7806</v>
      </c>
      <c r="P32" s="282"/>
      <c r="Q32" s="281"/>
      <c r="R32" s="282">
        <f t="shared" si="4"/>
        <v>16188</v>
      </c>
      <c r="S32" s="283">
        <f t="shared" si="5"/>
        <v>0.0017853471831924142</v>
      </c>
      <c r="T32" s="280">
        <v>9599</v>
      </c>
      <c r="U32" s="281">
        <v>9873</v>
      </c>
      <c r="V32" s="282"/>
      <c r="W32" s="281"/>
      <c r="X32" s="282">
        <f t="shared" si="6"/>
        <v>19472</v>
      </c>
      <c r="Y32" s="285">
        <f t="shared" si="7"/>
        <v>-0.1686524239934265</v>
      </c>
    </row>
    <row r="33" spans="1:25" ht="19.5" customHeight="1">
      <c r="A33" s="279" t="s">
        <v>299</v>
      </c>
      <c r="B33" s="280">
        <v>412</v>
      </c>
      <c r="C33" s="281">
        <v>389</v>
      </c>
      <c r="D33" s="282">
        <v>0</v>
      </c>
      <c r="E33" s="281">
        <v>0</v>
      </c>
      <c r="F33" s="282">
        <f t="shared" si="0"/>
        <v>801</v>
      </c>
      <c r="G33" s="283">
        <f t="shared" si="1"/>
        <v>0.0008370282050290661</v>
      </c>
      <c r="H33" s="280">
        <v>366</v>
      </c>
      <c r="I33" s="281">
        <v>297</v>
      </c>
      <c r="J33" s="282"/>
      <c r="K33" s="281"/>
      <c r="L33" s="282">
        <f t="shared" si="2"/>
        <v>663</v>
      </c>
      <c r="M33" s="284">
        <f t="shared" si="3"/>
        <v>0.20814479638009042</v>
      </c>
      <c r="N33" s="280">
        <v>7356</v>
      </c>
      <c r="O33" s="281">
        <v>6898</v>
      </c>
      <c r="P33" s="282"/>
      <c r="Q33" s="281"/>
      <c r="R33" s="282">
        <f t="shared" si="4"/>
        <v>14254</v>
      </c>
      <c r="S33" s="283">
        <f t="shared" si="5"/>
        <v>0.0015720495891539828</v>
      </c>
      <c r="T33" s="280">
        <v>8603</v>
      </c>
      <c r="U33" s="281">
        <v>7712</v>
      </c>
      <c r="V33" s="282"/>
      <c r="W33" s="281"/>
      <c r="X33" s="282">
        <f t="shared" si="6"/>
        <v>16315</v>
      </c>
      <c r="Y33" s="285">
        <f t="shared" si="7"/>
        <v>-0.12632546736132388</v>
      </c>
    </row>
    <row r="34" spans="1:25" ht="19.5" customHeight="1">
      <c r="A34" s="279" t="s">
        <v>300</v>
      </c>
      <c r="B34" s="280">
        <v>344</v>
      </c>
      <c r="C34" s="281">
        <v>394</v>
      </c>
      <c r="D34" s="282">
        <v>0</v>
      </c>
      <c r="E34" s="281">
        <v>0</v>
      </c>
      <c r="F34" s="282">
        <f t="shared" si="0"/>
        <v>738</v>
      </c>
      <c r="G34" s="283">
        <f t="shared" si="1"/>
        <v>0.0007711945259818362</v>
      </c>
      <c r="H34" s="280">
        <v>878</v>
      </c>
      <c r="I34" s="281">
        <v>828</v>
      </c>
      <c r="J34" s="282"/>
      <c r="K34" s="281"/>
      <c r="L34" s="282">
        <f t="shared" si="2"/>
        <v>1706</v>
      </c>
      <c r="M34" s="284">
        <f t="shared" si="3"/>
        <v>-0.567409144196952</v>
      </c>
      <c r="N34" s="280">
        <v>3868</v>
      </c>
      <c r="O34" s="281">
        <v>4447</v>
      </c>
      <c r="P34" s="282"/>
      <c r="Q34" s="281"/>
      <c r="R34" s="282">
        <f t="shared" si="4"/>
        <v>8315</v>
      </c>
      <c r="S34" s="283">
        <f t="shared" si="5"/>
        <v>0.0009170473083917052</v>
      </c>
      <c r="T34" s="280">
        <v>16082</v>
      </c>
      <c r="U34" s="281">
        <v>14755</v>
      </c>
      <c r="V34" s="282"/>
      <c r="W34" s="281"/>
      <c r="X34" s="282">
        <f t="shared" si="6"/>
        <v>30837</v>
      </c>
      <c r="Y34" s="285">
        <f t="shared" si="7"/>
        <v>-0.7303563900509129</v>
      </c>
    </row>
    <row r="35" spans="1:25" ht="19.5" customHeight="1">
      <c r="A35" s="279" t="s">
        <v>301</v>
      </c>
      <c r="B35" s="280">
        <v>451</v>
      </c>
      <c r="C35" s="281">
        <v>280</v>
      </c>
      <c r="D35" s="282">
        <v>0</v>
      </c>
      <c r="E35" s="281">
        <v>0</v>
      </c>
      <c r="F35" s="282">
        <f t="shared" si="0"/>
        <v>731</v>
      </c>
      <c r="G35" s="283">
        <f t="shared" si="1"/>
        <v>0.0007638796727543662</v>
      </c>
      <c r="H35" s="280">
        <v>236</v>
      </c>
      <c r="I35" s="281">
        <v>146</v>
      </c>
      <c r="J35" s="282"/>
      <c r="K35" s="281"/>
      <c r="L35" s="282">
        <f t="shared" si="2"/>
        <v>382</v>
      </c>
      <c r="M35" s="284">
        <f t="shared" si="3"/>
        <v>0.9136125654450262</v>
      </c>
      <c r="N35" s="280">
        <v>4210</v>
      </c>
      <c r="O35" s="281">
        <v>2305</v>
      </c>
      <c r="P35" s="282"/>
      <c r="Q35" s="281"/>
      <c r="R35" s="282">
        <f t="shared" si="4"/>
        <v>6515</v>
      </c>
      <c r="S35" s="283">
        <f t="shared" si="5"/>
        <v>0.0007185283480663812</v>
      </c>
      <c r="T35" s="280">
        <v>2321</v>
      </c>
      <c r="U35" s="281">
        <v>2250</v>
      </c>
      <c r="V35" s="282"/>
      <c r="W35" s="281"/>
      <c r="X35" s="282">
        <f t="shared" si="6"/>
        <v>4571</v>
      </c>
      <c r="Y35" s="285">
        <f t="shared" si="7"/>
        <v>0.42528987092539916</v>
      </c>
    </row>
    <row r="36" spans="1:25" ht="19.5" customHeight="1">
      <c r="A36" s="279" t="s">
        <v>302</v>
      </c>
      <c r="B36" s="280">
        <v>353</v>
      </c>
      <c r="C36" s="281">
        <v>198</v>
      </c>
      <c r="D36" s="282">
        <v>0</v>
      </c>
      <c r="E36" s="281">
        <v>0</v>
      </c>
      <c r="F36" s="282">
        <f t="shared" si="0"/>
        <v>551</v>
      </c>
      <c r="G36" s="283">
        <f t="shared" si="1"/>
        <v>0.0005757834469051379</v>
      </c>
      <c r="H36" s="280">
        <v>172</v>
      </c>
      <c r="I36" s="281">
        <v>167</v>
      </c>
      <c r="J36" s="282"/>
      <c r="K36" s="281"/>
      <c r="L36" s="282">
        <f t="shared" si="2"/>
        <v>339</v>
      </c>
      <c r="M36" s="284">
        <f t="shared" si="3"/>
        <v>0.6253687315634218</v>
      </c>
      <c r="N36" s="280">
        <v>2095</v>
      </c>
      <c r="O36" s="281">
        <v>2464</v>
      </c>
      <c r="P36" s="282">
        <v>1</v>
      </c>
      <c r="Q36" s="281"/>
      <c r="R36" s="282">
        <f t="shared" si="4"/>
        <v>4560</v>
      </c>
      <c r="S36" s="283">
        <f t="shared" si="5"/>
        <v>0.0005029146994908209</v>
      </c>
      <c r="T36" s="280">
        <v>1586</v>
      </c>
      <c r="U36" s="281">
        <v>1955</v>
      </c>
      <c r="V36" s="282">
        <v>1</v>
      </c>
      <c r="W36" s="281">
        <v>13</v>
      </c>
      <c r="X36" s="282">
        <f t="shared" si="6"/>
        <v>3555</v>
      </c>
      <c r="Y36" s="285">
        <f t="shared" si="7"/>
        <v>0.28270042194092837</v>
      </c>
    </row>
    <row r="37" spans="1:25" ht="19.5" customHeight="1" thickBot="1">
      <c r="A37" s="286" t="s">
        <v>276</v>
      </c>
      <c r="B37" s="287">
        <v>24731</v>
      </c>
      <c r="C37" s="288">
        <v>22850</v>
      </c>
      <c r="D37" s="289">
        <v>29</v>
      </c>
      <c r="E37" s="288">
        <v>57</v>
      </c>
      <c r="F37" s="289">
        <f t="shared" si="0"/>
        <v>47667</v>
      </c>
      <c r="G37" s="290">
        <f t="shared" si="1"/>
        <v>0.04981101554197315</v>
      </c>
      <c r="H37" s="287">
        <v>24421</v>
      </c>
      <c r="I37" s="288">
        <v>21690</v>
      </c>
      <c r="J37" s="289">
        <v>15</v>
      </c>
      <c r="K37" s="288">
        <v>29</v>
      </c>
      <c r="L37" s="289">
        <f t="shared" si="2"/>
        <v>46155</v>
      </c>
      <c r="M37" s="291">
        <f t="shared" si="3"/>
        <v>0.03275918102047459</v>
      </c>
      <c r="N37" s="287">
        <v>255097</v>
      </c>
      <c r="O37" s="288">
        <v>248905</v>
      </c>
      <c r="P37" s="289">
        <v>248</v>
      </c>
      <c r="Q37" s="288">
        <v>646</v>
      </c>
      <c r="R37" s="289">
        <f t="shared" si="4"/>
        <v>504896</v>
      </c>
      <c r="S37" s="290">
        <f t="shared" si="5"/>
        <v>0.05568412721800823</v>
      </c>
      <c r="T37" s="287">
        <v>237208</v>
      </c>
      <c r="U37" s="288">
        <v>224051</v>
      </c>
      <c r="V37" s="289">
        <v>4496</v>
      </c>
      <c r="W37" s="288">
        <v>178</v>
      </c>
      <c r="X37" s="289">
        <f t="shared" si="6"/>
        <v>465933</v>
      </c>
      <c r="Y37" s="292">
        <f t="shared" si="7"/>
        <v>0.08362361112005368</v>
      </c>
    </row>
    <row r="38" spans="1:25" s="113" customFormat="1" ht="19.5" customHeight="1">
      <c r="A38" s="120" t="s">
        <v>55</v>
      </c>
      <c r="B38" s="117">
        <f>SUM(B39:B55)</f>
        <v>129866</v>
      </c>
      <c r="C38" s="116">
        <f>SUM(C39:C55)</f>
        <v>124379</v>
      </c>
      <c r="D38" s="115">
        <f>SUM(D39:D55)</f>
        <v>538</v>
      </c>
      <c r="E38" s="116">
        <f>SUM(E39:E55)</f>
        <v>148</v>
      </c>
      <c r="F38" s="115">
        <f t="shared" si="0"/>
        <v>254931</v>
      </c>
      <c r="G38" s="118">
        <f t="shared" si="1"/>
        <v>0.2663975497331646</v>
      </c>
      <c r="H38" s="117">
        <f>SUM(H39:H55)</f>
        <v>124327</v>
      </c>
      <c r="I38" s="116">
        <f>SUM(I39:I55)</f>
        <v>119275</v>
      </c>
      <c r="J38" s="115">
        <f>SUM(J39:J55)</f>
        <v>276</v>
      </c>
      <c r="K38" s="116">
        <f>SUM(K39:K55)</f>
        <v>174</v>
      </c>
      <c r="L38" s="115">
        <f t="shared" si="2"/>
        <v>244052</v>
      </c>
      <c r="M38" s="119">
        <f t="shared" si="3"/>
        <v>0.0445765656499435</v>
      </c>
      <c r="N38" s="117">
        <f>SUM(N39:N55)</f>
        <v>1160255</v>
      </c>
      <c r="O38" s="116">
        <f>SUM(O39:O55)</f>
        <v>1155758</v>
      </c>
      <c r="P38" s="115">
        <f>SUM(P39:P55)</f>
        <v>4132</v>
      </c>
      <c r="Q38" s="116">
        <f>SUM(Q39:Q55)</f>
        <v>4030</v>
      </c>
      <c r="R38" s="115">
        <f t="shared" si="4"/>
        <v>2324175</v>
      </c>
      <c r="S38" s="118">
        <f t="shared" si="5"/>
        <v>0.2563293358967278</v>
      </c>
      <c r="T38" s="117">
        <f>SUM(T39:T55)</f>
        <v>1093592</v>
      </c>
      <c r="U38" s="116">
        <f>SUM(U39:U55)</f>
        <v>1089925</v>
      </c>
      <c r="V38" s="115">
        <f>SUM(V39:V55)</f>
        <v>5831</v>
      </c>
      <c r="W38" s="116">
        <f>SUM(W39:W55)</f>
        <v>4483</v>
      </c>
      <c r="X38" s="115">
        <f t="shared" si="6"/>
        <v>2193831</v>
      </c>
      <c r="Y38" s="114">
        <f t="shared" si="7"/>
        <v>0.05941387463300507</v>
      </c>
    </row>
    <row r="39" spans="1:25" ht="19.5" customHeight="1">
      <c r="A39" s="272" t="s">
        <v>303</v>
      </c>
      <c r="B39" s="273">
        <v>18574</v>
      </c>
      <c r="C39" s="274">
        <v>16174</v>
      </c>
      <c r="D39" s="275">
        <v>5</v>
      </c>
      <c r="E39" s="274">
        <v>6</v>
      </c>
      <c r="F39" s="275">
        <f t="shared" si="0"/>
        <v>34759</v>
      </c>
      <c r="G39" s="276">
        <f t="shared" si="1"/>
        <v>0.03632242619051849</v>
      </c>
      <c r="H39" s="273">
        <v>18832</v>
      </c>
      <c r="I39" s="274">
        <v>18061</v>
      </c>
      <c r="J39" s="275"/>
      <c r="K39" s="274"/>
      <c r="L39" s="275">
        <f t="shared" si="2"/>
        <v>36893</v>
      </c>
      <c r="M39" s="277">
        <f t="shared" si="3"/>
        <v>-0.05784295123736205</v>
      </c>
      <c r="N39" s="273">
        <v>180686</v>
      </c>
      <c r="O39" s="274">
        <v>163040</v>
      </c>
      <c r="P39" s="275">
        <v>92</v>
      </c>
      <c r="Q39" s="274">
        <v>47</v>
      </c>
      <c r="R39" s="275">
        <f t="shared" si="4"/>
        <v>343865</v>
      </c>
      <c r="S39" s="276">
        <f t="shared" si="5"/>
        <v>0.037924290162370866</v>
      </c>
      <c r="T39" s="293">
        <v>178604</v>
      </c>
      <c r="U39" s="274">
        <v>176652</v>
      </c>
      <c r="V39" s="275">
        <v>345</v>
      </c>
      <c r="W39" s="274">
        <v>105</v>
      </c>
      <c r="X39" s="275">
        <f t="shared" si="6"/>
        <v>355706</v>
      </c>
      <c r="Y39" s="278">
        <f t="shared" si="7"/>
        <v>-0.03328872720730036</v>
      </c>
    </row>
    <row r="40" spans="1:25" ht="19.5" customHeight="1">
      <c r="A40" s="279" t="s">
        <v>304</v>
      </c>
      <c r="B40" s="280">
        <v>17250</v>
      </c>
      <c r="C40" s="281">
        <v>16610</v>
      </c>
      <c r="D40" s="282">
        <v>0</v>
      </c>
      <c r="E40" s="281">
        <v>0</v>
      </c>
      <c r="F40" s="282">
        <f t="shared" si="0"/>
        <v>33860</v>
      </c>
      <c r="G40" s="283">
        <f t="shared" si="1"/>
        <v>0.03538299004030484</v>
      </c>
      <c r="H40" s="280">
        <v>17041</v>
      </c>
      <c r="I40" s="281">
        <v>16142</v>
      </c>
      <c r="J40" s="282"/>
      <c r="K40" s="281"/>
      <c r="L40" s="282">
        <f t="shared" si="2"/>
        <v>33183</v>
      </c>
      <c r="M40" s="284">
        <f t="shared" si="3"/>
        <v>0.020402013078986148</v>
      </c>
      <c r="N40" s="280">
        <v>151516</v>
      </c>
      <c r="O40" s="281">
        <v>148626</v>
      </c>
      <c r="P40" s="282">
        <v>87</v>
      </c>
      <c r="Q40" s="281">
        <v>189</v>
      </c>
      <c r="R40" s="282">
        <f t="shared" si="4"/>
        <v>300418</v>
      </c>
      <c r="S40" s="283">
        <f t="shared" si="5"/>
        <v>0.033132593901674</v>
      </c>
      <c r="T40" s="294">
        <v>151679</v>
      </c>
      <c r="U40" s="281">
        <v>146779</v>
      </c>
      <c r="V40" s="282">
        <v>3</v>
      </c>
      <c r="W40" s="281">
        <v>3</v>
      </c>
      <c r="X40" s="282">
        <f t="shared" si="6"/>
        <v>298464</v>
      </c>
      <c r="Y40" s="285">
        <f t="shared" si="7"/>
        <v>0.00654685322182913</v>
      </c>
    </row>
    <row r="41" spans="1:25" ht="19.5" customHeight="1">
      <c r="A41" s="279" t="s">
        <v>305</v>
      </c>
      <c r="B41" s="280">
        <v>14059</v>
      </c>
      <c r="C41" s="281">
        <v>13324</v>
      </c>
      <c r="D41" s="282">
        <v>0</v>
      </c>
      <c r="E41" s="281">
        <v>0</v>
      </c>
      <c r="F41" s="282">
        <f t="shared" si="0"/>
        <v>27383</v>
      </c>
      <c r="G41" s="283">
        <f t="shared" si="1"/>
        <v>0.02861466084683011</v>
      </c>
      <c r="H41" s="280">
        <v>15821</v>
      </c>
      <c r="I41" s="281">
        <v>14358</v>
      </c>
      <c r="J41" s="282">
        <v>0</v>
      </c>
      <c r="K41" s="281"/>
      <c r="L41" s="282">
        <f t="shared" si="2"/>
        <v>30179</v>
      </c>
      <c r="M41" s="284">
        <f t="shared" si="3"/>
        <v>-0.09264720501010637</v>
      </c>
      <c r="N41" s="280">
        <v>133168</v>
      </c>
      <c r="O41" s="281">
        <v>133255</v>
      </c>
      <c r="P41" s="282">
        <v>91</v>
      </c>
      <c r="Q41" s="281">
        <v>97</v>
      </c>
      <c r="R41" s="282">
        <f t="shared" si="4"/>
        <v>266611</v>
      </c>
      <c r="S41" s="283">
        <f t="shared" si="5"/>
        <v>0.02940407696183054</v>
      </c>
      <c r="T41" s="294">
        <v>135519</v>
      </c>
      <c r="U41" s="281">
        <v>125431</v>
      </c>
      <c r="V41" s="282">
        <v>0</v>
      </c>
      <c r="W41" s="281">
        <v>0</v>
      </c>
      <c r="X41" s="282">
        <f t="shared" si="6"/>
        <v>260950</v>
      </c>
      <c r="Y41" s="285">
        <f t="shared" si="7"/>
        <v>0.021693811074918523</v>
      </c>
    </row>
    <row r="42" spans="1:25" ht="19.5" customHeight="1">
      <c r="A42" s="279" t="s">
        <v>306</v>
      </c>
      <c r="B42" s="280">
        <v>12608</v>
      </c>
      <c r="C42" s="281">
        <v>12812</v>
      </c>
      <c r="D42" s="282">
        <v>0</v>
      </c>
      <c r="E42" s="281">
        <v>0</v>
      </c>
      <c r="F42" s="282">
        <f t="shared" si="0"/>
        <v>25420</v>
      </c>
      <c r="G42" s="283">
        <f t="shared" si="1"/>
        <v>0.026563367006041023</v>
      </c>
      <c r="H42" s="280">
        <v>8939</v>
      </c>
      <c r="I42" s="281">
        <v>8952</v>
      </c>
      <c r="J42" s="282"/>
      <c r="K42" s="281"/>
      <c r="L42" s="282">
        <f t="shared" si="2"/>
        <v>17891</v>
      </c>
      <c r="M42" s="284" t="s">
        <v>45</v>
      </c>
      <c r="N42" s="280">
        <v>114219</v>
      </c>
      <c r="O42" s="281">
        <v>117054</v>
      </c>
      <c r="P42" s="282">
        <v>171</v>
      </c>
      <c r="Q42" s="281">
        <v>168</v>
      </c>
      <c r="R42" s="282">
        <f t="shared" si="4"/>
        <v>231612</v>
      </c>
      <c r="S42" s="283">
        <f t="shared" si="5"/>
        <v>0.025544096354927198</v>
      </c>
      <c r="T42" s="294">
        <v>100796</v>
      </c>
      <c r="U42" s="281">
        <v>97800</v>
      </c>
      <c r="V42" s="282">
        <v>1</v>
      </c>
      <c r="W42" s="281">
        <v>0</v>
      </c>
      <c r="X42" s="282">
        <f t="shared" si="6"/>
        <v>198597</v>
      </c>
      <c r="Y42" s="285">
        <f t="shared" si="7"/>
        <v>0.16624118189096504</v>
      </c>
    </row>
    <row r="43" spans="1:25" ht="19.5" customHeight="1">
      <c r="A43" s="279" t="s">
        <v>307</v>
      </c>
      <c r="B43" s="280">
        <v>11885</v>
      </c>
      <c r="C43" s="281">
        <v>11798</v>
      </c>
      <c r="D43" s="282">
        <v>226</v>
      </c>
      <c r="E43" s="281">
        <v>82</v>
      </c>
      <c r="F43" s="282">
        <f t="shared" si="0"/>
        <v>23991</v>
      </c>
      <c r="G43" s="283">
        <f t="shared" si="1"/>
        <v>0.02507009196860465</v>
      </c>
      <c r="H43" s="280">
        <v>13149</v>
      </c>
      <c r="I43" s="281">
        <v>11750</v>
      </c>
      <c r="J43" s="282"/>
      <c r="K43" s="281">
        <v>0</v>
      </c>
      <c r="L43" s="282">
        <f t="shared" si="2"/>
        <v>24899</v>
      </c>
      <c r="M43" s="284">
        <f t="shared" si="3"/>
        <v>-0.03646732800514074</v>
      </c>
      <c r="N43" s="280">
        <v>86454</v>
      </c>
      <c r="O43" s="281">
        <v>86611</v>
      </c>
      <c r="P43" s="282">
        <v>232</v>
      </c>
      <c r="Q43" s="281">
        <v>150</v>
      </c>
      <c r="R43" s="282">
        <f t="shared" si="4"/>
        <v>173447</v>
      </c>
      <c r="S43" s="283">
        <f t="shared" si="5"/>
        <v>0.019129176728636933</v>
      </c>
      <c r="T43" s="294">
        <v>87244</v>
      </c>
      <c r="U43" s="281">
        <v>87110</v>
      </c>
      <c r="V43" s="282">
        <v>316</v>
      </c>
      <c r="W43" s="281">
        <v>462</v>
      </c>
      <c r="X43" s="282">
        <f t="shared" si="6"/>
        <v>175132</v>
      </c>
      <c r="Y43" s="285">
        <f t="shared" si="7"/>
        <v>-0.009621314208711151</v>
      </c>
    </row>
    <row r="44" spans="1:25" ht="19.5" customHeight="1">
      <c r="A44" s="279" t="s">
        <v>308</v>
      </c>
      <c r="B44" s="280">
        <v>10107</v>
      </c>
      <c r="C44" s="281">
        <v>11329</v>
      </c>
      <c r="D44" s="282">
        <v>0</v>
      </c>
      <c r="E44" s="281">
        <v>0</v>
      </c>
      <c r="F44" s="282">
        <f t="shared" si="0"/>
        <v>21436</v>
      </c>
      <c r="G44" s="283">
        <f t="shared" si="1"/>
        <v>0.022400170540578104</v>
      </c>
      <c r="H44" s="280">
        <v>8301</v>
      </c>
      <c r="I44" s="281">
        <v>9329</v>
      </c>
      <c r="J44" s="282"/>
      <c r="K44" s="281"/>
      <c r="L44" s="282">
        <f t="shared" si="2"/>
        <v>17630</v>
      </c>
      <c r="M44" s="284">
        <f t="shared" si="3"/>
        <v>0.21588201928530903</v>
      </c>
      <c r="N44" s="280">
        <v>86300</v>
      </c>
      <c r="O44" s="281">
        <v>92137</v>
      </c>
      <c r="P44" s="282">
        <v>15</v>
      </c>
      <c r="Q44" s="281">
        <v>14</v>
      </c>
      <c r="R44" s="282">
        <f t="shared" si="4"/>
        <v>178466</v>
      </c>
      <c r="S44" s="283">
        <f t="shared" si="5"/>
        <v>0.01968271376301071</v>
      </c>
      <c r="T44" s="294">
        <v>72558</v>
      </c>
      <c r="U44" s="281">
        <v>77256</v>
      </c>
      <c r="V44" s="282">
        <v>8</v>
      </c>
      <c r="W44" s="281">
        <v>1</v>
      </c>
      <c r="X44" s="282">
        <f t="shared" si="6"/>
        <v>149823</v>
      </c>
      <c r="Y44" s="285">
        <f t="shared" si="7"/>
        <v>0.19117892446420104</v>
      </c>
    </row>
    <row r="45" spans="1:25" ht="19.5" customHeight="1">
      <c r="A45" s="279" t="s">
        <v>309</v>
      </c>
      <c r="B45" s="280">
        <v>4451</v>
      </c>
      <c r="C45" s="281">
        <v>3962</v>
      </c>
      <c r="D45" s="282">
        <v>175</v>
      </c>
      <c r="E45" s="281">
        <v>0</v>
      </c>
      <c r="F45" s="282">
        <f>SUM(B45:E45)</f>
        <v>8588</v>
      </c>
      <c r="G45" s="283">
        <f>F45/$F$9</f>
        <v>0.008974279931073184</v>
      </c>
      <c r="H45" s="280">
        <v>1533</v>
      </c>
      <c r="I45" s="281">
        <v>1362</v>
      </c>
      <c r="J45" s="282"/>
      <c r="K45" s="281"/>
      <c r="L45" s="282">
        <f>SUM(H45:K45)</f>
        <v>2895</v>
      </c>
      <c r="M45" s="284">
        <f>IF(ISERROR(F45/L45-1),"         /0",(F45/L45-1))</f>
        <v>1.9664939550949914</v>
      </c>
      <c r="N45" s="280">
        <v>37759</v>
      </c>
      <c r="O45" s="281">
        <v>33911</v>
      </c>
      <c r="P45" s="282">
        <v>195</v>
      </c>
      <c r="Q45" s="281">
        <v>31</v>
      </c>
      <c r="R45" s="282">
        <f>SUM(N45:Q45)</f>
        <v>71896</v>
      </c>
      <c r="S45" s="283">
        <f>R45/$R$9</f>
        <v>0.00792928842863861</v>
      </c>
      <c r="T45" s="294">
        <v>8621</v>
      </c>
      <c r="U45" s="281">
        <v>7495</v>
      </c>
      <c r="V45" s="282">
        <v>52</v>
      </c>
      <c r="W45" s="281"/>
      <c r="X45" s="282">
        <f>SUM(T45:W45)</f>
        <v>16168</v>
      </c>
      <c r="Y45" s="285">
        <f>IF(ISERROR(R45/X45-1),"         /0",(R45/X45-1))</f>
        <v>3.4468085106382977</v>
      </c>
    </row>
    <row r="46" spans="1:25" ht="19.5" customHeight="1">
      <c r="A46" s="279" t="s">
        <v>310</v>
      </c>
      <c r="B46" s="280">
        <v>3295</v>
      </c>
      <c r="C46" s="281">
        <v>3737</v>
      </c>
      <c r="D46" s="282">
        <v>2</v>
      </c>
      <c r="E46" s="281">
        <v>15</v>
      </c>
      <c r="F46" s="282">
        <f t="shared" si="0"/>
        <v>7049</v>
      </c>
      <c r="G46" s="283">
        <f t="shared" si="1"/>
        <v>0.007366057200062281</v>
      </c>
      <c r="H46" s="280">
        <v>1719</v>
      </c>
      <c r="I46" s="281">
        <v>1772</v>
      </c>
      <c r="J46" s="282"/>
      <c r="K46" s="281"/>
      <c r="L46" s="282">
        <f t="shared" si="2"/>
        <v>3491</v>
      </c>
      <c r="M46" s="284" t="s">
        <v>45</v>
      </c>
      <c r="N46" s="280">
        <v>22540</v>
      </c>
      <c r="O46" s="281">
        <v>27490</v>
      </c>
      <c r="P46" s="282">
        <v>54</v>
      </c>
      <c r="Q46" s="281">
        <v>40</v>
      </c>
      <c r="R46" s="282">
        <f t="shared" si="4"/>
        <v>50124</v>
      </c>
      <c r="S46" s="283">
        <f t="shared" si="5"/>
        <v>0.005528091315192524</v>
      </c>
      <c r="T46" s="294">
        <v>16846</v>
      </c>
      <c r="U46" s="281">
        <v>17765</v>
      </c>
      <c r="V46" s="282">
        <v>24</v>
      </c>
      <c r="W46" s="281">
        <v>53</v>
      </c>
      <c r="X46" s="282">
        <f t="shared" si="6"/>
        <v>34688</v>
      </c>
      <c r="Y46" s="285" t="s">
        <v>45</v>
      </c>
    </row>
    <row r="47" spans="1:25" ht="19.5" customHeight="1">
      <c r="A47" s="279" t="s">
        <v>311</v>
      </c>
      <c r="B47" s="280">
        <v>2898</v>
      </c>
      <c r="C47" s="281">
        <v>3187</v>
      </c>
      <c r="D47" s="282">
        <v>0</v>
      </c>
      <c r="E47" s="281">
        <v>0</v>
      </c>
      <c r="F47" s="282">
        <f>SUM(B47:E47)</f>
        <v>6085</v>
      </c>
      <c r="G47" s="283">
        <f>F47/$F$9</f>
        <v>0.006358697412736414</v>
      </c>
      <c r="H47" s="280">
        <v>2472</v>
      </c>
      <c r="I47" s="281">
        <v>2814</v>
      </c>
      <c r="J47" s="282"/>
      <c r="K47" s="281"/>
      <c r="L47" s="282">
        <f>SUM(H47:K47)</f>
        <v>5286</v>
      </c>
      <c r="M47" s="284">
        <f>IF(ISERROR(F47/L47-1),"         /0",(F47/L47-1))</f>
        <v>0.15115399167612553</v>
      </c>
      <c r="N47" s="280">
        <v>23705</v>
      </c>
      <c r="O47" s="281">
        <v>26754</v>
      </c>
      <c r="P47" s="282">
        <v>1</v>
      </c>
      <c r="Q47" s="281">
        <v>1</v>
      </c>
      <c r="R47" s="282">
        <f>SUM(N47:Q47)</f>
        <v>50461</v>
      </c>
      <c r="S47" s="283">
        <f>R47/$R$9</f>
        <v>0.005565258476097876</v>
      </c>
      <c r="T47" s="294">
        <v>17972</v>
      </c>
      <c r="U47" s="281">
        <v>23379</v>
      </c>
      <c r="V47" s="282"/>
      <c r="W47" s="281"/>
      <c r="X47" s="282">
        <f>SUM(T47:W47)</f>
        <v>41351</v>
      </c>
      <c r="Y47" s="285">
        <f>IF(ISERROR(R47/X47-1),"         /0",(R47/X47-1))</f>
        <v>0.22030906144954177</v>
      </c>
    </row>
    <row r="48" spans="1:25" ht="19.5" customHeight="1">
      <c r="A48" s="279" t="s">
        <v>312</v>
      </c>
      <c r="B48" s="280">
        <v>2748</v>
      </c>
      <c r="C48" s="281">
        <v>2035</v>
      </c>
      <c r="D48" s="282">
        <v>4</v>
      </c>
      <c r="E48" s="281">
        <v>3</v>
      </c>
      <c r="F48" s="282">
        <f t="shared" si="0"/>
        <v>4790</v>
      </c>
      <c r="G48" s="283">
        <f t="shared" si="1"/>
        <v>0.0050054495656544655</v>
      </c>
      <c r="H48" s="280">
        <v>8176</v>
      </c>
      <c r="I48" s="281">
        <v>6959</v>
      </c>
      <c r="J48" s="282"/>
      <c r="K48" s="281"/>
      <c r="L48" s="282">
        <f t="shared" si="2"/>
        <v>15135</v>
      </c>
      <c r="M48" s="284">
        <f t="shared" si="3"/>
        <v>-0.6835150313842088</v>
      </c>
      <c r="N48" s="280">
        <v>39714</v>
      </c>
      <c r="O48" s="281">
        <v>50764</v>
      </c>
      <c r="P48" s="282">
        <v>45</v>
      </c>
      <c r="Q48" s="281">
        <v>42</v>
      </c>
      <c r="R48" s="282">
        <f t="shared" si="4"/>
        <v>90565</v>
      </c>
      <c r="S48" s="283">
        <f t="shared" si="5"/>
        <v>0.009988260912146095</v>
      </c>
      <c r="T48" s="294">
        <v>62988</v>
      </c>
      <c r="U48" s="281">
        <v>72635</v>
      </c>
      <c r="V48" s="282">
        <v>272</v>
      </c>
      <c r="W48" s="281">
        <v>90</v>
      </c>
      <c r="X48" s="282">
        <f t="shared" si="6"/>
        <v>135985</v>
      </c>
      <c r="Y48" s="285">
        <f t="shared" si="7"/>
        <v>-0.3340074272897746</v>
      </c>
    </row>
    <row r="49" spans="1:25" ht="19.5" customHeight="1">
      <c r="A49" s="279" t="s">
        <v>313</v>
      </c>
      <c r="B49" s="280">
        <v>2586</v>
      </c>
      <c r="C49" s="281">
        <v>1957</v>
      </c>
      <c r="D49" s="282">
        <v>0</v>
      </c>
      <c r="E49" s="281">
        <v>0</v>
      </c>
      <c r="F49" s="282">
        <f t="shared" si="0"/>
        <v>4543</v>
      </c>
      <c r="G49" s="283">
        <f t="shared" si="1"/>
        <v>0.004747339744628024</v>
      </c>
      <c r="H49" s="280">
        <v>2207</v>
      </c>
      <c r="I49" s="281">
        <v>1987</v>
      </c>
      <c r="J49" s="282"/>
      <c r="K49" s="281"/>
      <c r="L49" s="282">
        <f t="shared" si="2"/>
        <v>4194</v>
      </c>
      <c r="M49" s="284">
        <f t="shared" si="3"/>
        <v>0.08321411540295665</v>
      </c>
      <c r="N49" s="280">
        <v>21961</v>
      </c>
      <c r="O49" s="281">
        <v>20547</v>
      </c>
      <c r="P49" s="282">
        <v>33</v>
      </c>
      <c r="Q49" s="281">
        <v>11</v>
      </c>
      <c r="R49" s="282">
        <f t="shared" si="4"/>
        <v>42552</v>
      </c>
      <c r="S49" s="283">
        <f t="shared" si="5"/>
        <v>0.0046929882220906605</v>
      </c>
      <c r="T49" s="294">
        <v>18872</v>
      </c>
      <c r="U49" s="281">
        <v>17168</v>
      </c>
      <c r="V49" s="282">
        <v>6</v>
      </c>
      <c r="W49" s="281">
        <v>7</v>
      </c>
      <c r="X49" s="282">
        <f t="shared" si="6"/>
        <v>36053</v>
      </c>
      <c r="Y49" s="285">
        <f t="shared" si="7"/>
        <v>0.1802623914792112</v>
      </c>
    </row>
    <row r="50" spans="1:25" ht="19.5" customHeight="1">
      <c r="A50" s="279" t="s">
        <v>314</v>
      </c>
      <c r="B50" s="280">
        <v>2050</v>
      </c>
      <c r="C50" s="281">
        <v>2078</v>
      </c>
      <c r="D50" s="282">
        <v>0</v>
      </c>
      <c r="E50" s="281">
        <v>0</v>
      </c>
      <c r="F50" s="282">
        <f>SUM(B50:E50)</f>
        <v>4128</v>
      </c>
      <c r="G50" s="283">
        <f>F50/$F$9</f>
        <v>0.004313673446142303</v>
      </c>
      <c r="H50" s="280">
        <v>1433</v>
      </c>
      <c r="I50" s="281">
        <v>1779</v>
      </c>
      <c r="J50" s="282"/>
      <c r="K50" s="281"/>
      <c r="L50" s="282">
        <f>SUM(H50:K50)</f>
        <v>3212</v>
      </c>
      <c r="M50" s="284">
        <f>IF(ISERROR(F50/L50-1),"         /0",(F50/L50-1))</f>
        <v>0.28518057285180576</v>
      </c>
      <c r="N50" s="280">
        <v>15968</v>
      </c>
      <c r="O50" s="281">
        <v>16218</v>
      </c>
      <c r="P50" s="282"/>
      <c r="Q50" s="281"/>
      <c r="R50" s="282">
        <f>SUM(N50:Q50)</f>
        <v>32186</v>
      </c>
      <c r="S50" s="283">
        <f>R50/$R$9</f>
        <v>0.003549739587239378</v>
      </c>
      <c r="T50" s="294">
        <v>11671</v>
      </c>
      <c r="U50" s="281">
        <v>11733</v>
      </c>
      <c r="V50" s="282"/>
      <c r="W50" s="281">
        <v>0</v>
      </c>
      <c r="X50" s="282">
        <f>SUM(T50:W50)</f>
        <v>23404</v>
      </c>
      <c r="Y50" s="285">
        <f>IF(ISERROR(R50/X50-1),"         /0",(R50/X50-1))</f>
        <v>0.3752350025636644</v>
      </c>
    </row>
    <row r="51" spans="1:25" ht="19.5" customHeight="1">
      <c r="A51" s="279" t="s">
        <v>315</v>
      </c>
      <c r="B51" s="280">
        <v>1843</v>
      </c>
      <c r="C51" s="281">
        <v>1313</v>
      </c>
      <c r="D51" s="282">
        <v>0</v>
      </c>
      <c r="E51" s="281">
        <v>0</v>
      </c>
      <c r="F51" s="282">
        <f>SUM(B51:E51)</f>
        <v>3156</v>
      </c>
      <c r="G51" s="283">
        <f>F51/$F$9</f>
        <v>0.00329795382655647</v>
      </c>
      <c r="H51" s="280">
        <v>1592</v>
      </c>
      <c r="I51" s="281">
        <v>1158</v>
      </c>
      <c r="J51" s="282"/>
      <c r="K51" s="281"/>
      <c r="L51" s="282">
        <f>SUM(H51:K51)</f>
        <v>2750</v>
      </c>
      <c r="M51" s="284">
        <f>IF(ISERROR(F51/L51-1),"         /0",(F51/L51-1))</f>
        <v>0.14763636363636357</v>
      </c>
      <c r="N51" s="280">
        <v>16162</v>
      </c>
      <c r="O51" s="281">
        <v>13280</v>
      </c>
      <c r="P51" s="282">
        <v>11</v>
      </c>
      <c r="Q51" s="281">
        <v>9</v>
      </c>
      <c r="R51" s="282">
        <f>SUM(N51:Q51)</f>
        <v>29462</v>
      </c>
      <c r="S51" s="283">
        <f>R51/$R$9</f>
        <v>0.0032493142272803873</v>
      </c>
      <c r="T51" s="294">
        <v>12322</v>
      </c>
      <c r="U51" s="281">
        <v>10649</v>
      </c>
      <c r="V51" s="282">
        <v>0</v>
      </c>
      <c r="W51" s="281">
        <v>2</v>
      </c>
      <c r="X51" s="282">
        <f>SUM(T51:W51)</f>
        <v>22973</v>
      </c>
      <c r="Y51" s="285">
        <f>IF(ISERROR(R51/X51-1),"         /0",(R51/X51-1))</f>
        <v>0.2824620206329169</v>
      </c>
    </row>
    <row r="52" spans="1:25" ht="19.5" customHeight="1">
      <c r="A52" s="279" t="s">
        <v>316</v>
      </c>
      <c r="B52" s="280">
        <v>1323</v>
      </c>
      <c r="C52" s="281">
        <v>1459</v>
      </c>
      <c r="D52" s="282">
        <v>0</v>
      </c>
      <c r="E52" s="281">
        <v>3</v>
      </c>
      <c r="F52" s="282">
        <f t="shared" si="0"/>
        <v>2785</v>
      </c>
      <c r="G52" s="283">
        <f t="shared" si="1"/>
        <v>0.0029102666055005606</v>
      </c>
      <c r="H52" s="280">
        <v>1269</v>
      </c>
      <c r="I52" s="281">
        <v>1331</v>
      </c>
      <c r="J52" s="282"/>
      <c r="K52" s="281"/>
      <c r="L52" s="282">
        <f t="shared" si="2"/>
        <v>2600</v>
      </c>
      <c r="M52" s="284">
        <f t="shared" si="3"/>
        <v>0.07115384615384612</v>
      </c>
      <c r="N52" s="280">
        <v>11893</v>
      </c>
      <c r="O52" s="281">
        <v>13082</v>
      </c>
      <c r="P52" s="282"/>
      <c r="Q52" s="281">
        <v>3</v>
      </c>
      <c r="R52" s="282">
        <f t="shared" si="4"/>
        <v>24978</v>
      </c>
      <c r="S52" s="283">
        <f t="shared" si="5"/>
        <v>0.002754781439447747</v>
      </c>
      <c r="T52" s="294">
        <v>12049</v>
      </c>
      <c r="U52" s="281">
        <v>12499</v>
      </c>
      <c r="V52" s="282">
        <v>61</v>
      </c>
      <c r="W52" s="281">
        <v>0</v>
      </c>
      <c r="X52" s="282">
        <f t="shared" si="6"/>
        <v>24609</v>
      </c>
      <c r="Y52" s="285">
        <f t="shared" si="7"/>
        <v>0.014994514202121279</v>
      </c>
    </row>
    <row r="53" spans="1:25" ht="19.5" customHeight="1">
      <c r="A53" s="279" t="s">
        <v>317</v>
      </c>
      <c r="B53" s="280">
        <v>933</v>
      </c>
      <c r="C53" s="281">
        <v>1082</v>
      </c>
      <c r="D53" s="282">
        <v>0</v>
      </c>
      <c r="E53" s="281">
        <v>0</v>
      </c>
      <c r="F53" s="282">
        <f t="shared" si="0"/>
        <v>2015</v>
      </c>
      <c r="G53" s="283">
        <f t="shared" si="1"/>
        <v>0.002105632750478862</v>
      </c>
      <c r="H53" s="280">
        <v>611</v>
      </c>
      <c r="I53" s="281">
        <v>533</v>
      </c>
      <c r="J53" s="282"/>
      <c r="K53" s="281"/>
      <c r="L53" s="282">
        <f t="shared" si="2"/>
        <v>1144</v>
      </c>
      <c r="M53" s="284">
        <f t="shared" si="3"/>
        <v>0.7613636363636365</v>
      </c>
      <c r="N53" s="280">
        <v>6274</v>
      </c>
      <c r="O53" s="281">
        <v>7014</v>
      </c>
      <c r="P53" s="282">
        <v>0</v>
      </c>
      <c r="Q53" s="281">
        <v>0</v>
      </c>
      <c r="R53" s="282">
        <f t="shared" si="4"/>
        <v>13288</v>
      </c>
      <c r="S53" s="283">
        <f t="shared" si="5"/>
        <v>0.001465511080446059</v>
      </c>
      <c r="T53" s="294">
        <v>5300</v>
      </c>
      <c r="U53" s="281">
        <v>4664</v>
      </c>
      <c r="V53" s="282"/>
      <c r="W53" s="281"/>
      <c r="X53" s="282">
        <f t="shared" si="6"/>
        <v>9964</v>
      </c>
      <c r="Y53" s="285">
        <f t="shared" si="7"/>
        <v>0.33360096346848644</v>
      </c>
    </row>
    <row r="54" spans="1:25" ht="19.5" customHeight="1">
      <c r="A54" s="279" t="s">
        <v>318</v>
      </c>
      <c r="B54" s="280">
        <v>538</v>
      </c>
      <c r="C54" s="281">
        <v>692</v>
      </c>
      <c r="D54" s="282">
        <v>0</v>
      </c>
      <c r="E54" s="281">
        <v>2</v>
      </c>
      <c r="F54" s="282">
        <f t="shared" si="0"/>
        <v>1232</v>
      </c>
      <c r="G54" s="283">
        <f t="shared" si="1"/>
        <v>0.0012874141680347185</v>
      </c>
      <c r="H54" s="280">
        <v>361</v>
      </c>
      <c r="I54" s="281">
        <v>387</v>
      </c>
      <c r="J54" s="282"/>
      <c r="K54" s="281"/>
      <c r="L54" s="282">
        <f t="shared" si="2"/>
        <v>748</v>
      </c>
      <c r="M54" s="284" t="s">
        <v>45</v>
      </c>
      <c r="N54" s="280">
        <v>4237</v>
      </c>
      <c r="O54" s="281">
        <v>3808</v>
      </c>
      <c r="P54" s="282"/>
      <c r="Q54" s="281">
        <v>2</v>
      </c>
      <c r="R54" s="282">
        <f t="shared" si="4"/>
        <v>8047</v>
      </c>
      <c r="S54" s="283">
        <f t="shared" si="5"/>
        <v>0.0008874900409654903</v>
      </c>
      <c r="T54" s="294">
        <v>2382</v>
      </c>
      <c r="U54" s="281">
        <v>2066</v>
      </c>
      <c r="V54" s="282"/>
      <c r="W54" s="281"/>
      <c r="X54" s="282">
        <f t="shared" si="6"/>
        <v>4448</v>
      </c>
      <c r="Y54" s="285" t="s">
        <v>45</v>
      </c>
    </row>
    <row r="55" spans="1:25" ht="19.5" customHeight="1" thickBot="1">
      <c r="A55" s="286" t="s">
        <v>276</v>
      </c>
      <c r="B55" s="287">
        <v>22718</v>
      </c>
      <c r="C55" s="288">
        <v>20830</v>
      </c>
      <c r="D55" s="289">
        <v>126</v>
      </c>
      <c r="E55" s="288">
        <v>37</v>
      </c>
      <c r="F55" s="289">
        <f aca="true" t="shared" si="16" ref="F55:F94">SUM(B55:E55)</f>
        <v>43711</v>
      </c>
      <c r="G55" s="290">
        <f aca="true" t="shared" si="17" ref="G55:G94">F55/$F$9</f>
        <v>0.04567707848942011</v>
      </c>
      <c r="H55" s="287">
        <v>20871</v>
      </c>
      <c r="I55" s="288">
        <v>20601</v>
      </c>
      <c r="J55" s="289">
        <v>276</v>
      </c>
      <c r="K55" s="288">
        <v>174</v>
      </c>
      <c r="L55" s="289">
        <f aca="true" t="shared" si="18" ref="L55:L94">SUM(H55:K55)</f>
        <v>41922</v>
      </c>
      <c r="M55" s="291">
        <f aca="true" t="shared" si="19" ref="M55:M94">IF(ISERROR(F55/L55-1),"         /0",(F55/L55-1))</f>
        <v>0.04267449072086249</v>
      </c>
      <c r="N55" s="287">
        <v>207699</v>
      </c>
      <c r="O55" s="288">
        <v>202167</v>
      </c>
      <c r="P55" s="289">
        <v>3105</v>
      </c>
      <c r="Q55" s="288">
        <v>3226</v>
      </c>
      <c r="R55" s="289">
        <f aca="true" t="shared" si="20" ref="R55:R94">SUM(N55:Q55)</f>
        <v>416197</v>
      </c>
      <c r="S55" s="290">
        <f aca="true" t="shared" si="21" ref="S55:S94">R55/$R$9</f>
        <v>0.04590166429473272</v>
      </c>
      <c r="T55" s="295">
        <v>198169</v>
      </c>
      <c r="U55" s="288">
        <v>198844</v>
      </c>
      <c r="V55" s="289">
        <v>4743</v>
      </c>
      <c r="W55" s="288">
        <v>3760</v>
      </c>
      <c r="X55" s="289">
        <f aca="true" t="shared" si="22" ref="X55:X94">SUM(T55:W55)</f>
        <v>405516</v>
      </c>
      <c r="Y55" s="292">
        <f aca="true" t="shared" si="23" ref="Y55:Y94">IF(ISERROR(R55/X55-1),"         /0",(R55/X55-1))</f>
        <v>0.02633928131072505</v>
      </c>
    </row>
    <row r="56" spans="1:25" s="113" customFormat="1" ht="19.5" customHeight="1">
      <c r="A56" s="120" t="s">
        <v>54</v>
      </c>
      <c r="B56" s="117">
        <f>SUM(B57:B70)</f>
        <v>71105</v>
      </c>
      <c r="C56" s="116">
        <f>SUM(C57:C70)</f>
        <v>65011</v>
      </c>
      <c r="D56" s="115">
        <f>SUM(D57:D70)</f>
        <v>77</v>
      </c>
      <c r="E56" s="116">
        <f>SUM(E57:E70)</f>
        <v>334</v>
      </c>
      <c r="F56" s="115">
        <f t="shared" si="16"/>
        <v>136527</v>
      </c>
      <c r="G56" s="118">
        <f t="shared" si="17"/>
        <v>0.14266785236954221</v>
      </c>
      <c r="H56" s="117">
        <f>SUM(H57:H70)</f>
        <v>72414</v>
      </c>
      <c r="I56" s="116">
        <f>SUM(I57:I70)</f>
        <v>60124</v>
      </c>
      <c r="J56" s="115">
        <f>SUM(J57:J70)</f>
        <v>8</v>
      </c>
      <c r="K56" s="116">
        <f>SUM(K57:K70)</f>
        <v>5</v>
      </c>
      <c r="L56" s="115">
        <f t="shared" si="18"/>
        <v>132551</v>
      </c>
      <c r="M56" s="119">
        <f t="shared" si="19"/>
        <v>0.02999600153903037</v>
      </c>
      <c r="N56" s="117">
        <f>SUM(N57:N70)</f>
        <v>634156</v>
      </c>
      <c r="O56" s="116">
        <f>SUM(O57:O70)</f>
        <v>609393</v>
      </c>
      <c r="P56" s="115">
        <f>SUM(P57:P70)</f>
        <v>567</v>
      </c>
      <c r="Q56" s="116">
        <f>SUM(Q57:Q70)</f>
        <v>335</v>
      </c>
      <c r="R56" s="115">
        <f t="shared" si="20"/>
        <v>1244451</v>
      </c>
      <c r="S56" s="118">
        <f t="shared" si="21"/>
        <v>0.1372483992754499</v>
      </c>
      <c r="T56" s="117">
        <f>SUM(T57:T70)</f>
        <v>583719</v>
      </c>
      <c r="U56" s="116">
        <f>SUM(U57:U70)</f>
        <v>521110</v>
      </c>
      <c r="V56" s="115">
        <f>SUM(V57:V70)</f>
        <v>79</v>
      </c>
      <c r="W56" s="116">
        <f>SUM(W57:W70)</f>
        <v>39</v>
      </c>
      <c r="X56" s="115">
        <f t="shared" si="22"/>
        <v>1104947</v>
      </c>
      <c r="Y56" s="114">
        <f t="shared" si="23"/>
        <v>0.12625401942355596</v>
      </c>
    </row>
    <row r="57" spans="1:25" ht="19.5" customHeight="1">
      <c r="A57" s="272" t="s">
        <v>319</v>
      </c>
      <c r="B57" s="273">
        <v>20706</v>
      </c>
      <c r="C57" s="274">
        <v>18365</v>
      </c>
      <c r="D57" s="275">
        <v>0</v>
      </c>
      <c r="E57" s="274">
        <v>48</v>
      </c>
      <c r="F57" s="275">
        <f t="shared" si="16"/>
        <v>39119</v>
      </c>
      <c r="G57" s="276">
        <f t="shared" si="17"/>
        <v>0.0408785347721998</v>
      </c>
      <c r="H57" s="273">
        <v>18407</v>
      </c>
      <c r="I57" s="274">
        <v>14292</v>
      </c>
      <c r="J57" s="275"/>
      <c r="K57" s="274"/>
      <c r="L57" s="275">
        <f t="shared" si="18"/>
        <v>32699</v>
      </c>
      <c r="M57" s="277">
        <f t="shared" si="19"/>
        <v>0.19633627939692344</v>
      </c>
      <c r="N57" s="273">
        <v>164219</v>
      </c>
      <c r="O57" s="274">
        <v>165552</v>
      </c>
      <c r="P57" s="275">
        <v>6</v>
      </c>
      <c r="Q57" s="274">
        <v>48</v>
      </c>
      <c r="R57" s="275">
        <f t="shared" si="20"/>
        <v>329825</v>
      </c>
      <c r="S57" s="276">
        <f t="shared" si="21"/>
        <v>0.03637584227183334</v>
      </c>
      <c r="T57" s="273">
        <v>133646</v>
      </c>
      <c r="U57" s="274">
        <v>125449</v>
      </c>
      <c r="V57" s="275"/>
      <c r="W57" s="274"/>
      <c r="X57" s="275">
        <f t="shared" si="22"/>
        <v>259095</v>
      </c>
      <c r="Y57" s="278">
        <f t="shared" si="23"/>
        <v>0.27298867210868605</v>
      </c>
    </row>
    <row r="58" spans="1:25" ht="19.5" customHeight="1">
      <c r="A58" s="279" t="s">
        <v>320</v>
      </c>
      <c r="B58" s="280">
        <v>4282</v>
      </c>
      <c r="C58" s="281">
        <v>5641</v>
      </c>
      <c r="D58" s="282">
        <v>0</v>
      </c>
      <c r="E58" s="281">
        <v>155</v>
      </c>
      <c r="F58" s="282">
        <f t="shared" si="16"/>
        <v>10078</v>
      </c>
      <c r="G58" s="283">
        <f t="shared" si="17"/>
        <v>0.010531298689491795</v>
      </c>
      <c r="H58" s="280">
        <v>5589</v>
      </c>
      <c r="I58" s="281">
        <v>5189</v>
      </c>
      <c r="J58" s="282"/>
      <c r="K58" s="281"/>
      <c r="L58" s="282">
        <f t="shared" si="18"/>
        <v>10778</v>
      </c>
      <c r="M58" s="284">
        <f t="shared" si="19"/>
        <v>-0.06494711449248469</v>
      </c>
      <c r="N58" s="280">
        <v>39331</v>
      </c>
      <c r="O58" s="281">
        <v>47588</v>
      </c>
      <c r="P58" s="282">
        <v>268</v>
      </c>
      <c r="Q58" s="281">
        <v>155</v>
      </c>
      <c r="R58" s="282">
        <f t="shared" si="20"/>
        <v>87342</v>
      </c>
      <c r="S58" s="283">
        <f t="shared" si="21"/>
        <v>0.009632801684852473</v>
      </c>
      <c r="T58" s="280">
        <v>45324</v>
      </c>
      <c r="U58" s="281">
        <v>45261</v>
      </c>
      <c r="V58" s="282"/>
      <c r="W58" s="281"/>
      <c r="X58" s="282">
        <f t="shared" si="22"/>
        <v>90585</v>
      </c>
      <c r="Y58" s="285">
        <f t="shared" si="23"/>
        <v>-0.035800629243252224</v>
      </c>
    </row>
    <row r="59" spans="1:25" ht="19.5" customHeight="1">
      <c r="A59" s="279" t="s">
        <v>321</v>
      </c>
      <c r="B59" s="280">
        <v>4365</v>
      </c>
      <c r="C59" s="281">
        <v>4324</v>
      </c>
      <c r="D59" s="282">
        <v>7</v>
      </c>
      <c r="E59" s="281">
        <v>124</v>
      </c>
      <c r="F59" s="282">
        <f t="shared" si="16"/>
        <v>8820</v>
      </c>
      <c r="G59" s="283">
        <f t="shared" si="17"/>
        <v>0.009216715066612188</v>
      </c>
      <c r="H59" s="280">
        <v>6110</v>
      </c>
      <c r="I59" s="281">
        <v>4885</v>
      </c>
      <c r="J59" s="282"/>
      <c r="K59" s="281"/>
      <c r="L59" s="282">
        <f t="shared" si="18"/>
        <v>10995</v>
      </c>
      <c r="M59" s="284">
        <f t="shared" si="19"/>
        <v>-0.19781718963165074</v>
      </c>
      <c r="N59" s="280">
        <v>52117</v>
      </c>
      <c r="O59" s="281">
        <v>45738</v>
      </c>
      <c r="P59" s="282">
        <v>10</v>
      </c>
      <c r="Q59" s="281">
        <v>124</v>
      </c>
      <c r="R59" s="282">
        <f t="shared" si="20"/>
        <v>97989</v>
      </c>
      <c r="S59" s="283">
        <f t="shared" si="21"/>
        <v>0.010807041335176766</v>
      </c>
      <c r="T59" s="280">
        <v>55694</v>
      </c>
      <c r="U59" s="281">
        <v>41868</v>
      </c>
      <c r="V59" s="282"/>
      <c r="W59" s="281"/>
      <c r="X59" s="282">
        <f t="shared" si="22"/>
        <v>97562</v>
      </c>
      <c r="Y59" s="285">
        <f t="shared" si="23"/>
        <v>0.004376704044607438</v>
      </c>
    </row>
    <row r="60" spans="1:25" ht="19.5" customHeight="1">
      <c r="A60" s="279" t="s">
        <v>322</v>
      </c>
      <c r="B60" s="280">
        <v>4763</v>
      </c>
      <c r="C60" s="281">
        <v>3443</v>
      </c>
      <c r="D60" s="282">
        <v>0</v>
      </c>
      <c r="E60" s="281">
        <v>5</v>
      </c>
      <c r="F60" s="282">
        <f t="shared" si="16"/>
        <v>8211</v>
      </c>
      <c r="G60" s="283">
        <f t="shared" si="17"/>
        <v>0.0085803228358223</v>
      </c>
      <c r="H60" s="280">
        <v>4157</v>
      </c>
      <c r="I60" s="281">
        <v>3069</v>
      </c>
      <c r="J60" s="282"/>
      <c r="K60" s="281"/>
      <c r="L60" s="282">
        <f t="shared" si="18"/>
        <v>7226</v>
      </c>
      <c r="M60" s="284">
        <f t="shared" si="19"/>
        <v>0.13631331303625793</v>
      </c>
      <c r="N60" s="280">
        <v>44715</v>
      </c>
      <c r="O60" s="281">
        <v>38688</v>
      </c>
      <c r="P60" s="282">
        <v>19</v>
      </c>
      <c r="Q60" s="281">
        <v>5</v>
      </c>
      <c r="R60" s="282">
        <f t="shared" si="20"/>
        <v>83427</v>
      </c>
      <c r="S60" s="283">
        <f t="shared" si="21"/>
        <v>0.009201022946144895</v>
      </c>
      <c r="T60" s="280">
        <v>32344</v>
      </c>
      <c r="U60" s="281">
        <v>28972</v>
      </c>
      <c r="V60" s="282">
        <v>4</v>
      </c>
      <c r="W60" s="281"/>
      <c r="X60" s="282">
        <f t="shared" si="22"/>
        <v>61320</v>
      </c>
      <c r="Y60" s="285">
        <f t="shared" si="23"/>
        <v>0.36051859099804306</v>
      </c>
    </row>
    <row r="61" spans="1:25" ht="19.5" customHeight="1">
      <c r="A61" s="279" t="s">
        <v>323</v>
      </c>
      <c r="B61" s="280">
        <v>4069</v>
      </c>
      <c r="C61" s="281">
        <v>3271</v>
      </c>
      <c r="D61" s="282">
        <v>0</v>
      </c>
      <c r="E61" s="281">
        <v>0</v>
      </c>
      <c r="F61" s="282">
        <f aca="true" t="shared" si="24" ref="F61:F68">SUM(B61:E61)</f>
        <v>7340</v>
      </c>
      <c r="G61" s="283">
        <f aca="true" t="shared" si="25" ref="G61:G68">F61/$F$9</f>
        <v>0.007670146098518533</v>
      </c>
      <c r="H61" s="280">
        <v>4245</v>
      </c>
      <c r="I61" s="281">
        <v>3887</v>
      </c>
      <c r="J61" s="282"/>
      <c r="K61" s="281"/>
      <c r="L61" s="282">
        <f aca="true" t="shared" si="26" ref="L61:L68">SUM(H61:K61)</f>
        <v>8132</v>
      </c>
      <c r="M61" s="284">
        <f aca="true" t="shared" si="27" ref="M61:M68">IF(ISERROR(F61/L61-1),"         /0",(F61/L61-1))</f>
        <v>-0.09739301524840138</v>
      </c>
      <c r="N61" s="280">
        <v>32897</v>
      </c>
      <c r="O61" s="281">
        <v>32589</v>
      </c>
      <c r="P61" s="282"/>
      <c r="Q61" s="281"/>
      <c r="R61" s="282">
        <f aca="true" t="shared" si="28" ref="R61:R68">SUM(N61:Q61)</f>
        <v>65486</v>
      </c>
      <c r="S61" s="283">
        <f aca="true" t="shared" si="29" ref="S61:S68">R61/$R$9</f>
        <v>0.0072223403532578724</v>
      </c>
      <c r="T61" s="280">
        <v>38561</v>
      </c>
      <c r="U61" s="281">
        <v>35710</v>
      </c>
      <c r="V61" s="282"/>
      <c r="W61" s="281"/>
      <c r="X61" s="282">
        <f aca="true" t="shared" si="30" ref="X61:X68">SUM(T61:W61)</f>
        <v>74271</v>
      </c>
      <c r="Y61" s="285">
        <f aca="true" t="shared" si="31" ref="Y61:Y68">IF(ISERROR(R61/X61-1),"         /0",(R61/X61-1))</f>
        <v>-0.11828304452612726</v>
      </c>
    </row>
    <row r="62" spans="1:25" ht="19.5" customHeight="1">
      <c r="A62" s="279" t="s">
        <v>324</v>
      </c>
      <c r="B62" s="280">
        <v>4003</v>
      </c>
      <c r="C62" s="281">
        <v>3285</v>
      </c>
      <c r="D62" s="282">
        <v>0</v>
      </c>
      <c r="E62" s="281">
        <v>0</v>
      </c>
      <c r="F62" s="282">
        <f t="shared" si="24"/>
        <v>7288</v>
      </c>
      <c r="G62" s="283">
        <f t="shared" si="25"/>
        <v>0.007615807188828756</v>
      </c>
      <c r="H62" s="280">
        <v>4170</v>
      </c>
      <c r="I62" s="281">
        <v>3175</v>
      </c>
      <c r="J62" s="282"/>
      <c r="K62" s="281"/>
      <c r="L62" s="282">
        <f t="shared" si="26"/>
        <v>7345</v>
      </c>
      <c r="M62" s="284">
        <f t="shared" si="27"/>
        <v>-0.0077603812117086335</v>
      </c>
      <c r="N62" s="280">
        <v>35746</v>
      </c>
      <c r="O62" s="281">
        <v>36095</v>
      </c>
      <c r="P62" s="282"/>
      <c r="Q62" s="281"/>
      <c r="R62" s="282">
        <f t="shared" si="28"/>
        <v>71841</v>
      </c>
      <c r="S62" s="283">
        <f t="shared" si="29"/>
        <v>0.007923222571517558</v>
      </c>
      <c r="T62" s="280">
        <v>36013</v>
      </c>
      <c r="U62" s="281">
        <v>33295</v>
      </c>
      <c r="V62" s="282"/>
      <c r="W62" s="281"/>
      <c r="X62" s="282">
        <f t="shared" si="30"/>
        <v>69308</v>
      </c>
      <c r="Y62" s="285">
        <f t="shared" si="31"/>
        <v>0.036547007560454814</v>
      </c>
    </row>
    <row r="63" spans="1:25" ht="19.5" customHeight="1">
      <c r="A63" s="279" t="s">
        <v>325</v>
      </c>
      <c r="B63" s="280">
        <v>1954</v>
      </c>
      <c r="C63" s="281">
        <v>2330</v>
      </c>
      <c r="D63" s="282">
        <v>0</v>
      </c>
      <c r="E63" s="281">
        <v>0</v>
      </c>
      <c r="F63" s="282">
        <f t="shared" si="24"/>
        <v>4284</v>
      </c>
      <c r="G63" s="283">
        <f t="shared" si="25"/>
        <v>0.0044766901752116344</v>
      </c>
      <c r="H63" s="280">
        <v>1989</v>
      </c>
      <c r="I63" s="281">
        <v>1865</v>
      </c>
      <c r="J63" s="282">
        <v>0</v>
      </c>
      <c r="K63" s="281"/>
      <c r="L63" s="282">
        <f t="shared" si="26"/>
        <v>3854</v>
      </c>
      <c r="M63" s="284">
        <f t="shared" si="27"/>
        <v>0.11157239231966787</v>
      </c>
      <c r="N63" s="280">
        <v>20335</v>
      </c>
      <c r="O63" s="281">
        <v>20542</v>
      </c>
      <c r="P63" s="282">
        <v>0</v>
      </c>
      <c r="Q63" s="281">
        <v>0</v>
      </c>
      <c r="R63" s="282">
        <f t="shared" si="28"/>
        <v>40877</v>
      </c>
      <c r="S63" s="283">
        <f t="shared" si="29"/>
        <v>0.004508255300676818</v>
      </c>
      <c r="T63" s="280">
        <v>17730</v>
      </c>
      <c r="U63" s="281">
        <v>17847</v>
      </c>
      <c r="V63" s="282">
        <v>0</v>
      </c>
      <c r="W63" s="281"/>
      <c r="X63" s="282">
        <f t="shared" si="30"/>
        <v>35577</v>
      </c>
      <c r="Y63" s="285">
        <f t="shared" si="31"/>
        <v>0.14897265086994405</v>
      </c>
    </row>
    <row r="64" spans="1:25" ht="19.5" customHeight="1">
      <c r="A64" s="279" t="s">
        <v>326</v>
      </c>
      <c r="B64" s="280">
        <v>998</v>
      </c>
      <c r="C64" s="281">
        <v>1063</v>
      </c>
      <c r="D64" s="282">
        <v>3</v>
      </c>
      <c r="E64" s="281">
        <v>0</v>
      </c>
      <c r="F64" s="282">
        <f>SUM(B64:E64)</f>
        <v>2064</v>
      </c>
      <c r="G64" s="283">
        <f>F64/$F$9</f>
        <v>0.0021568367230711516</v>
      </c>
      <c r="H64" s="280">
        <v>1103</v>
      </c>
      <c r="I64" s="281">
        <v>968</v>
      </c>
      <c r="J64" s="282">
        <v>6</v>
      </c>
      <c r="K64" s="281">
        <v>0</v>
      </c>
      <c r="L64" s="282">
        <f>SUM(H64:K64)</f>
        <v>2077</v>
      </c>
      <c r="M64" s="284">
        <f>IF(ISERROR(F64/L64-1),"         /0",(F64/L64-1))</f>
        <v>-0.006259027443427989</v>
      </c>
      <c r="N64" s="280">
        <v>12705</v>
      </c>
      <c r="O64" s="281">
        <v>9517</v>
      </c>
      <c r="P64" s="282">
        <v>90</v>
      </c>
      <c r="Q64" s="281">
        <v>0</v>
      </c>
      <c r="R64" s="282">
        <f>SUM(N64:Q64)</f>
        <v>22312</v>
      </c>
      <c r="S64" s="283">
        <f>R64/$R$9</f>
        <v>0.0024607528015436835</v>
      </c>
      <c r="T64" s="280">
        <v>11145</v>
      </c>
      <c r="U64" s="281">
        <v>8256</v>
      </c>
      <c r="V64" s="282">
        <v>18</v>
      </c>
      <c r="W64" s="281">
        <v>0</v>
      </c>
      <c r="X64" s="282">
        <f>SUM(T64:W64)</f>
        <v>19419</v>
      </c>
      <c r="Y64" s="285">
        <f>IF(ISERROR(R64/X64-1),"         /0",(R64/X64-1))</f>
        <v>0.14897780524228854</v>
      </c>
    </row>
    <row r="65" spans="1:25" ht="19.5" customHeight="1">
      <c r="A65" s="279" t="s">
        <v>327</v>
      </c>
      <c r="B65" s="280">
        <v>303</v>
      </c>
      <c r="C65" s="281">
        <v>1090</v>
      </c>
      <c r="D65" s="282">
        <v>0</v>
      </c>
      <c r="E65" s="281">
        <v>0</v>
      </c>
      <c r="F65" s="282">
        <f>SUM(B65:E65)</f>
        <v>1393</v>
      </c>
      <c r="G65" s="283">
        <f>F65/$F$9</f>
        <v>0.0014556557922665281</v>
      </c>
      <c r="H65" s="280">
        <v>844</v>
      </c>
      <c r="I65" s="281">
        <v>1057</v>
      </c>
      <c r="J65" s="282"/>
      <c r="K65" s="281"/>
      <c r="L65" s="282">
        <f>SUM(H65:K65)</f>
        <v>1901</v>
      </c>
      <c r="M65" s="284">
        <f>IF(ISERROR(F65/L65-1),"         /0",(F65/L65-1))</f>
        <v>-0.26722777485533933</v>
      </c>
      <c r="N65" s="280">
        <v>6495</v>
      </c>
      <c r="O65" s="281">
        <v>7594</v>
      </c>
      <c r="P65" s="282"/>
      <c r="Q65" s="281"/>
      <c r="R65" s="282">
        <f>SUM(N65:Q65)</f>
        <v>14089</v>
      </c>
      <c r="S65" s="283">
        <f>R65/$R$9</f>
        <v>0.0015538520177908282</v>
      </c>
      <c r="T65" s="280">
        <v>4398</v>
      </c>
      <c r="U65" s="281">
        <v>5567</v>
      </c>
      <c r="V65" s="282"/>
      <c r="W65" s="281"/>
      <c r="X65" s="282">
        <f>SUM(T65:W65)</f>
        <v>9965</v>
      </c>
      <c r="Y65" s="285">
        <f>IF(ISERROR(R65/X65-1),"         /0",(R65/X65-1))</f>
        <v>0.4138484696437532</v>
      </c>
    </row>
    <row r="66" spans="1:25" ht="19.5" customHeight="1">
      <c r="A66" s="279" t="s">
        <v>328</v>
      </c>
      <c r="B66" s="280">
        <v>623</v>
      </c>
      <c r="C66" s="281">
        <v>603</v>
      </c>
      <c r="D66" s="282">
        <v>16</v>
      </c>
      <c r="E66" s="281">
        <v>0</v>
      </c>
      <c r="F66" s="282">
        <f t="shared" si="24"/>
        <v>1242</v>
      </c>
      <c r="G66" s="283">
        <f t="shared" si="25"/>
        <v>0.0012978639583596755</v>
      </c>
      <c r="H66" s="280">
        <v>737</v>
      </c>
      <c r="I66" s="281">
        <v>687</v>
      </c>
      <c r="J66" s="282"/>
      <c r="K66" s="281"/>
      <c r="L66" s="282">
        <f t="shared" si="26"/>
        <v>1424</v>
      </c>
      <c r="M66" s="284">
        <f t="shared" si="27"/>
        <v>-0.1278089887640449</v>
      </c>
      <c r="N66" s="280">
        <v>6562</v>
      </c>
      <c r="O66" s="281">
        <v>4721</v>
      </c>
      <c r="P66" s="282">
        <v>19</v>
      </c>
      <c r="Q66" s="281">
        <v>0</v>
      </c>
      <c r="R66" s="282">
        <f t="shared" si="28"/>
        <v>11302</v>
      </c>
      <c r="S66" s="283">
        <f t="shared" si="29"/>
        <v>0.0012464784942204513</v>
      </c>
      <c r="T66" s="280">
        <v>7853</v>
      </c>
      <c r="U66" s="281">
        <v>5538</v>
      </c>
      <c r="V66" s="282"/>
      <c r="W66" s="281"/>
      <c r="X66" s="282">
        <f t="shared" si="30"/>
        <v>13391</v>
      </c>
      <c r="Y66" s="285">
        <f t="shared" si="31"/>
        <v>-0.15600029870808751</v>
      </c>
    </row>
    <row r="67" spans="1:25" ht="19.5" customHeight="1">
      <c r="A67" s="279" t="s">
        <v>329</v>
      </c>
      <c r="B67" s="280">
        <v>443</v>
      </c>
      <c r="C67" s="281">
        <v>328</v>
      </c>
      <c r="D67" s="282">
        <v>12</v>
      </c>
      <c r="E67" s="281">
        <v>0</v>
      </c>
      <c r="F67" s="282">
        <f t="shared" si="24"/>
        <v>783</v>
      </c>
      <c r="G67" s="283">
        <f t="shared" si="25"/>
        <v>0.0008182185824441433</v>
      </c>
      <c r="H67" s="280">
        <v>494</v>
      </c>
      <c r="I67" s="281">
        <v>387</v>
      </c>
      <c r="J67" s="282"/>
      <c r="K67" s="281"/>
      <c r="L67" s="282">
        <f t="shared" si="26"/>
        <v>881</v>
      </c>
      <c r="M67" s="284">
        <f t="shared" si="27"/>
        <v>-0.11123723041997735</v>
      </c>
      <c r="N67" s="280">
        <v>4857</v>
      </c>
      <c r="O67" s="281">
        <v>4704</v>
      </c>
      <c r="P67" s="282">
        <v>14</v>
      </c>
      <c r="Q67" s="281">
        <v>0</v>
      </c>
      <c r="R67" s="282">
        <f t="shared" si="28"/>
        <v>9575</v>
      </c>
      <c r="S67" s="283">
        <f t="shared" si="29"/>
        <v>0.0010560105806194321</v>
      </c>
      <c r="T67" s="280">
        <v>4297</v>
      </c>
      <c r="U67" s="281">
        <v>4029</v>
      </c>
      <c r="V67" s="282">
        <v>2</v>
      </c>
      <c r="W67" s="281">
        <v>0</v>
      </c>
      <c r="X67" s="282">
        <f t="shared" si="30"/>
        <v>8328</v>
      </c>
      <c r="Y67" s="285">
        <f t="shared" si="31"/>
        <v>0.14973583093179643</v>
      </c>
    </row>
    <row r="68" spans="1:25" ht="19.5" customHeight="1">
      <c r="A68" s="279" t="s">
        <v>330</v>
      </c>
      <c r="B68" s="280">
        <v>400</v>
      </c>
      <c r="C68" s="281">
        <v>279</v>
      </c>
      <c r="D68" s="282">
        <v>14</v>
      </c>
      <c r="E68" s="281">
        <v>0</v>
      </c>
      <c r="F68" s="282">
        <f t="shared" si="24"/>
        <v>693</v>
      </c>
      <c r="G68" s="283">
        <f t="shared" si="25"/>
        <v>0.000724170469519529</v>
      </c>
      <c r="H68" s="280">
        <v>444</v>
      </c>
      <c r="I68" s="281">
        <v>330</v>
      </c>
      <c r="J68" s="282">
        <v>1</v>
      </c>
      <c r="K68" s="281"/>
      <c r="L68" s="282">
        <f t="shared" si="26"/>
        <v>775</v>
      </c>
      <c r="M68" s="284">
        <f t="shared" si="27"/>
        <v>-0.10580645161290325</v>
      </c>
      <c r="N68" s="280">
        <v>5064</v>
      </c>
      <c r="O68" s="281">
        <v>4252</v>
      </c>
      <c r="P68" s="282">
        <v>26</v>
      </c>
      <c r="Q68" s="281">
        <v>0</v>
      </c>
      <c r="R68" s="282">
        <f t="shared" si="28"/>
        <v>9342</v>
      </c>
      <c r="S68" s="283">
        <f t="shared" si="29"/>
        <v>0.001030313404088432</v>
      </c>
      <c r="T68" s="280">
        <v>4145</v>
      </c>
      <c r="U68" s="281">
        <v>3245</v>
      </c>
      <c r="V68" s="282">
        <v>7</v>
      </c>
      <c r="W68" s="281">
        <v>0</v>
      </c>
      <c r="X68" s="282">
        <f t="shared" si="30"/>
        <v>7397</v>
      </c>
      <c r="Y68" s="285">
        <f t="shared" si="31"/>
        <v>0.262944436933892</v>
      </c>
    </row>
    <row r="69" spans="1:25" ht="19.5" customHeight="1">
      <c r="A69" s="279" t="s">
        <v>331</v>
      </c>
      <c r="B69" s="280">
        <v>275</v>
      </c>
      <c r="C69" s="281">
        <v>390</v>
      </c>
      <c r="D69" s="282">
        <v>0</v>
      </c>
      <c r="E69" s="281">
        <v>0</v>
      </c>
      <c r="F69" s="282">
        <f t="shared" si="16"/>
        <v>665</v>
      </c>
      <c r="G69" s="283">
        <f t="shared" si="17"/>
        <v>0.0006949110566096491</v>
      </c>
      <c r="H69" s="280">
        <v>407</v>
      </c>
      <c r="I69" s="281">
        <v>276</v>
      </c>
      <c r="J69" s="282"/>
      <c r="K69" s="281"/>
      <c r="L69" s="282">
        <f t="shared" si="18"/>
        <v>683</v>
      </c>
      <c r="M69" s="284">
        <f t="shared" si="19"/>
        <v>-0.026354319180087793</v>
      </c>
      <c r="N69" s="280">
        <v>2982</v>
      </c>
      <c r="O69" s="281">
        <v>2949</v>
      </c>
      <c r="P69" s="282"/>
      <c r="Q69" s="281"/>
      <c r="R69" s="282">
        <f t="shared" si="20"/>
        <v>5931</v>
      </c>
      <c r="S69" s="283">
        <f t="shared" si="21"/>
        <v>0.0006541199742719427</v>
      </c>
      <c r="T69" s="280">
        <v>3921</v>
      </c>
      <c r="U69" s="281">
        <v>2797</v>
      </c>
      <c r="V69" s="282"/>
      <c r="W69" s="281"/>
      <c r="X69" s="282">
        <f t="shared" si="22"/>
        <v>6718</v>
      </c>
      <c r="Y69" s="285">
        <f t="shared" si="23"/>
        <v>-0.11714796070259004</v>
      </c>
    </row>
    <row r="70" spans="1:25" ht="19.5" customHeight="1" thickBot="1">
      <c r="A70" s="279" t="s">
        <v>276</v>
      </c>
      <c r="B70" s="280">
        <v>23921</v>
      </c>
      <c r="C70" s="281">
        <v>20599</v>
      </c>
      <c r="D70" s="282">
        <v>25</v>
      </c>
      <c r="E70" s="281">
        <v>2</v>
      </c>
      <c r="F70" s="282">
        <f t="shared" si="16"/>
        <v>44547</v>
      </c>
      <c r="G70" s="283">
        <f t="shared" si="17"/>
        <v>0.046550680960586524</v>
      </c>
      <c r="H70" s="280">
        <v>23718</v>
      </c>
      <c r="I70" s="281">
        <v>20057</v>
      </c>
      <c r="J70" s="282">
        <v>1</v>
      </c>
      <c r="K70" s="281">
        <v>5</v>
      </c>
      <c r="L70" s="282">
        <f t="shared" si="18"/>
        <v>43781</v>
      </c>
      <c r="M70" s="284">
        <f t="shared" si="19"/>
        <v>0.017496174139466802</v>
      </c>
      <c r="N70" s="280">
        <v>206131</v>
      </c>
      <c r="O70" s="281">
        <v>188864</v>
      </c>
      <c r="P70" s="282">
        <v>115</v>
      </c>
      <c r="Q70" s="281">
        <v>3</v>
      </c>
      <c r="R70" s="282">
        <f t="shared" si="20"/>
        <v>395113</v>
      </c>
      <c r="S70" s="283">
        <f t="shared" si="21"/>
        <v>0.04357634553945542</v>
      </c>
      <c r="T70" s="280">
        <v>188648</v>
      </c>
      <c r="U70" s="281">
        <v>163276</v>
      </c>
      <c r="V70" s="282">
        <v>48</v>
      </c>
      <c r="W70" s="281">
        <v>39</v>
      </c>
      <c r="X70" s="282">
        <f t="shared" si="22"/>
        <v>352011</v>
      </c>
      <c r="Y70" s="285">
        <f t="shared" si="23"/>
        <v>0.12244503722895028</v>
      </c>
    </row>
    <row r="71" spans="1:25" s="113" customFormat="1" ht="19.5" customHeight="1">
      <c r="A71" s="120" t="s">
        <v>53</v>
      </c>
      <c r="B71" s="117">
        <f>SUM(B72:B91)</f>
        <v>151131</v>
      </c>
      <c r="C71" s="116">
        <f>SUM(C72:C91)</f>
        <v>145235</v>
      </c>
      <c r="D71" s="115">
        <f>SUM(D72:D91)</f>
        <v>136</v>
      </c>
      <c r="E71" s="116">
        <f>SUM(E72:E91)</f>
        <v>427</v>
      </c>
      <c r="F71" s="115">
        <f t="shared" si="16"/>
        <v>296929</v>
      </c>
      <c r="G71" s="118">
        <f t="shared" si="17"/>
        <v>0.3102845791399196</v>
      </c>
      <c r="H71" s="117">
        <f>SUM(H72:H91)</f>
        <v>142084</v>
      </c>
      <c r="I71" s="116">
        <f>SUM(I72:I91)</f>
        <v>136692</v>
      </c>
      <c r="J71" s="115">
        <f>SUM(J72:J91)</f>
        <v>71</v>
      </c>
      <c r="K71" s="116">
        <f>SUM(K72:K91)</f>
        <v>65</v>
      </c>
      <c r="L71" s="115">
        <f t="shared" si="18"/>
        <v>278912</v>
      </c>
      <c r="M71" s="119">
        <f t="shared" si="19"/>
        <v>0.06459743575034427</v>
      </c>
      <c r="N71" s="117">
        <f>SUM(N72:N91)</f>
        <v>1353394</v>
      </c>
      <c r="O71" s="116">
        <f>SUM(O72:O91)</f>
        <v>1309886</v>
      </c>
      <c r="P71" s="115">
        <f>SUM(P72:P91)</f>
        <v>3304</v>
      </c>
      <c r="Q71" s="116">
        <f>SUM(Q72:Q91)</f>
        <v>3248</v>
      </c>
      <c r="R71" s="115">
        <f t="shared" si="20"/>
        <v>2669832</v>
      </c>
      <c r="S71" s="118">
        <f t="shared" si="21"/>
        <v>0.29445126271293365</v>
      </c>
      <c r="T71" s="117">
        <f>SUM(T72:T91)</f>
        <v>1293515</v>
      </c>
      <c r="U71" s="116">
        <f>SUM(U72:U91)</f>
        <v>1238889</v>
      </c>
      <c r="V71" s="115">
        <f>SUM(V72:V91)</f>
        <v>5565</v>
      </c>
      <c r="W71" s="116">
        <f>SUM(W72:W91)</f>
        <v>5818</v>
      </c>
      <c r="X71" s="115">
        <f t="shared" si="22"/>
        <v>2543787</v>
      </c>
      <c r="Y71" s="114">
        <f t="shared" si="23"/>
        <v>0.04955013922156226</v>
      </c>
    </row>
    <row r="72" spans="1:25" s="105" customFormat="1" ht="19.5" customHeight="1">
      <c r="A72" s="272" t="s">
        <v>332</v>
      </c>
      <c r="B72" s="273">
        <v>30604</v>
      </c>
      <c r="C72" s="274">
        <v>28178</v>
      </c>
      <c r="D72" s="275">
        <v>0</v>
      </c>
      <c r="E72" s="274">
        <v>0</v>
      </c>
      <c r="F72" s="275">
        <f t="shared" si="16"/>
        <v>58782</v>
      </c>
      <c r="G72" s="276">
        <f t="shared" si="17"/>
        <v>0.061425957488163</v>
      </c>
      <c r="H72" s="273">
        <v>33190</v>
      </c>
      <c r="I72" s="274">
        <v>29628</v>
      </c>
      <c r="J72" s="275"/>
      <c r="K72" s="274"/>
      <c r="L72" s="275">
        <f t="shared" si="18"/>
        <v>62818</v>
      </c>
      <c r="M72" s="277">
        <f t="shared" si="19"/>
        <v>-0.06424910057626798</v>
      </c>
      <c r="N72" s="273">
        <v>264266</v>
      </c>
      <c r="O72" s="274">
        <v>252006</v>
      </c>
      <c r="P72" s="275">
        <v>1206</v>
      </c>
      <c r="Q72" s="274">
        <v>1171</v>
      </c>
      <c r="R72" s="275">
        <f t="shared" si="20"/>
        <v>518649</v>
      </c>
      <c r="S72" s="276">
        <f t="shared" si="21"/>
        <v>0.057200922363204995</v>
      </c>
      <c r="T72" s="293">
        <v>287383</v>
      </c>
      <c r="U72" s="274">
        <v>265616</v>
      </c>
      <c r="V72" s="275">
        <v>4052</v>
      </c>
      <c r="W72" s="274">
        <v>4168</v>
      </c>
      <c r="X72" s="275">
        <f t="shared" si="22"/>
        <v>561219</v>
      </c>
      <c r="Y72" s="278">
        <f t="shared" si="23"/>
        <v>-0.07585274197773062</v>
      </c>
    </row>
    <row r="73" spans="1:25" s="105" customFormat="1" ht="19.5" customHeight="1">
      <c r="A73" s="279" t="s">
        <v>333</v>
      </c>
      <c r="B73" s="280">
        <v>20680</v>
      </c>
      <c r="C73" s="281">
        <v>20562</v>
      </c>
      <c r="D73" s="282">
        <v>0</v>
      </c>
      <c r="E73" s="281">
        <v>0</v>
      </c>
      <c r="F73" s="282">
        <f t="shared" si="16"/>
        <v>41242</v>
      </c>
      <c r="G73" s="283">
        <f t="shared" si="17"/>
        <v>0.0430970252581882</v>
      </c>
      <c r="H73" s="280">
        <v>20467</v>
      </c>
      <c r="I73" s="281">
        <v>19783</v>
      </c>
      <c r="J73" s="282">
        <v>0</v>
      </c>
      <c r="K73" s="281">
        <v>0</v>
      </c>
      <c r="L73" s="282">
        <f t="shared" si="18"/>
        <v>40250</v>
      </c>
      <c r="M73" s="284">
        <f t="shared" si="19"/>
        <v>0.02464596273291919</v>
      </c>
      <c r="N73" s="280">
        <v>178248</v>
      </c>
      <c r="O73" s="281">
        <v>179196</v>
      </c>
      <c r="P73" s="282">
        <v>10</v>
      </c>
      <c r="Q73" s="281">
        <v>18</v>
      </c>
      <c r="R73" s="282">
        <f t="shared" si="20"/>
        <v>357472</v>
      </c>
      <c r="S73" s="283">
        <f t="shared" si="21"/>
        <v>0.039424983214119025</v>
      </c>
      <c r="T73" s="294">
        <v>166155</v>
      </c>
      <c r="U73" s="281">
        <v>163184</v>
      </c>
      <c r="V73" s="282">
        <v>60</v>
      </c>
      <c r="W73" s="281">
        <v>0</v>
      </c>
      <c r="X73" s="282">
        <f t="shared" si="22"/>
        <v>329399</v>
      </c>
      <c r="Y73" s="285">
        <f t="shared" si="23"/>
        <v>0.08522490960810436</v>
      </c>
    </row>
    <row r="74" spans="1:25" s="105" customFormat="1" ht="19.5" customHeight="1">
      <c r="A74" s="279" t="s">
        <v>334</v>
      </c>
      <c r="B74" s="280">
        <v>16023</v>
      </c>
      <c r="C74" s="281">
        <v>14965</v>
      </c>
      <c r="D74" s="282">
        <v>0</v>
      </c>
      <c r="E74" s="281">
        <v>0</v>
      </c>
      <c r="F74" s="282">
        <f t="shared" si="16"/>
        <v>30988</v>
      </c>
      <c r="G74" s="283">
        <f t="shared" si="17"/>
        <v>0.032381810258977156</v>
      </c>
      <c r="H74" s="280">
        <v>15975</v>
      </c>
      <c r="I74" s="281">
        <v>15168</v>
      </c>
      <c r="J74" s="282"/>
      <c r="K74" s="281"/>
      <c r="L74" s="282">
        <f t="shared" si="18"/>
        <v>31143</v>
      </c>
      <c r="M74" s="284">
        <f t="shared" si="19"/>
        <v>-0.00497704138971844</v>
      </c>
      <c r="N74" s="280">
        <v>135375</v>
      </c>
      <c r="O74" s="281">
        <v>129512</v>
      </c>
      <c r="P74" s="282">
        <v>21</v>
      </c>
      <c r="Q74" s="281">
        <v>17</v>
      </c>
      <c r="R74" s="282">
        <f t="shared" si="20"/>
        <v>264925</v>
      </c>
      <c r="S74" s="283">
        <f t="shared" si="21"/>
        <v>0.029218130868992484</v>
      </c>
      <c r="T74" s="294">
        <v>145206</v>
      </c>
      <c r="U74" s="281">
        <v>137927</v>
      </c>
      <c r="V74" s="282">
        <v>207</v>
      </c>
      <c r="W74" s="281">
        <v>255</v>
      </c>
      <c r="X74" s="282">
        <f t="shared" si="22"/>
        <v>283595</v>
      </c>
      <c r="Y74" s="285">
        <f t="shared" si="23"/>
        <v>-0.06583331864101971</v>
      </c>
    </row>
    <row r="75" spans="1:25" s="105" customFormat="1" ht="19.5" customHeight="1">
      <c r="A75" s="279" t="s">
        <v>335</v>
      </c>
      <c r="B75" s="280">
        <v>10792</v>
      </c>
      <c r="C75" s="281">
        <v>12117</v>
      </c>
      <c r="D75" s="282">
        <v>0</v>
      </c>
      <c r="E75" s="281">
        <v>9</v>
      </c>
      <c r="F75" s="282">
        <f t="shared" si="16"/>
        <v>22918</v>
      </c>
      <c r="G75" s="283">
        <f t="shared" si="17"/>
        <v>0.02394882946673675</v>
      </c>
      <c r="H75" s="280">
        <v>8510</v>
      </c>
      <c r="I75" s="281">
        <v>8983</v>
      </c>
      <c r="J75" s="282"/>
      <c r="K75" s="281"/>
      <c r="L75" s="282">
        <f t="shared" si="18"/>
        <v>17493</v>
      </c>
      <c r="M75" s="284">
        <f t="shared" si="19"/>
        <v>0.31012404961984785</v>
      </c>
      <c r="N75" s="280">
        <v>103356</v>
      </c>
      <c r="O75" s="281">
        <v>116024</v>
      </c>
      <c r="P75" s="282">
        <v>454</v>
      </c>
      <c r="Q75" s="281">
        <v>447</v>
      </c>
      <c r="R75" s="282">
        <f t="shared" si="20"/>
        <v>220281</v>
      </c>
      <c r="S75" s="283">
        <f t="shared" si="21"/>
        <v>0.02429441949967928</v>
      </c>
      <c r="T75" s="294">
        <v>78719</v>
      </c>
      <c r="U75" s="281">
        <v>84195</v>
      </c>
      <c r="V75" s="282">
        <v>298</v>
      </c>
      <c r="W75" s="281">
        <v>298</v>
      </c>
      <c r="X75" s="282">
        <f t="shared" si="22"/>
        <v>163510</v>
      </c>
      <c r="Y75" s="285">
        <f t="shared" si="23"/>
        <v>0.34720200599351725</v>
      </c>
    </row>
    <row r="76" spans="1:25" s="105" customFormat="1" ht="19.5" customHeight="1">
      <c r="A76" s="279" t="s">
        <v>336</v>
      </c>
      <c r="B76" s="280">
        <v>9460</v>
      </c>
      <c r="C76" s="281">
        <v>8879</v>
      </c>
      <c r="D76" s="282">
        <v>0</v>
      </c>
      <c r="E76" s="281">
        <v>0</v>
      </c>
      <c r="F76" s="282">
        <f>SUM(B76:E76)</f>
        <v>18339</v>
      </c>
      <c r="G76" s="283">
        <f>F76/$F$9</f>
        <v>0.01916387047693888</v>
      </c>
      <c r="H76" s="280">
        <v>9011</v>
      </c>
      <c r="I76" s="281">
        <v>8369</v>
      </c>
      <c r="J76" s="282"/>
      <c r="K76" s="281"/>
      <c r="L76" s="282">
        <f>SUM(H76:K76)</f>
        <v>17380</v>
      </c>
      <c r="M76" s="284">
        <f>IF(ISERROR(F76/L76-1),"         /0",(F76/L76-1))</f>
        <v>0.05517836593785952</v>
      </c>
      <c r="N76" s="280">
        <v>78363</v>
      </c>
      <c r="O76" s="281">
        <v>73613</v>
      </c>
      <c r="P76" s="282">
        <v>139</v>
      </c>
      <c r="Q76" s="281">
        <v>238</v>
      </c>
      <c r="R76" s="282">
        <f>SUM(N76:Q76)</f>
        <v>152353</v>
      </c>
      <c r="S76" s="283">
        <f>R76/$R$9</f>
        <v>0.01680275509024672</v>
      </c>
      <c r="T76" s="294">
        <v>88243</v>
      </c>
      <c r="U76" s="281">
        <v>78526</v>
      </c>
      <c r="V76" s="282">
        <v>536</v>
      </c>
      <c r="W76" s="281">
        <v>661</v>
      </c>
      <c r="X76" s="282">
        <f>SUM(T76:W76)</f>
        <v>167966</v>
      </c>
      <c r="Y76" s="285">
        <f>IF(ISERROR(R76/X76-1),"         /0",(R76/X76-1))</f>
        <v>-0.09295333579414877</v>
      </c>
    </row>
    <row r="77" spans="1:25" s="105" customFormat="1" ht="19.5" customHeight="1">
      <c r="A77" s="279" t="s">
        <v>337</v>
      </c>
      <c r="B77" s="280">
        <v>7017</v>
      </c>
      <c r="C77" s="281">
        <v>7353</v>
      </c>
      <c r="D77" s="282">
        <v>0</v>
      </c>
      <c r="E77" s="281">
        <v>0</v>
      </c>
      <c r="F77" s="282">
        <f t="shared" si="16"/>
        <v>14370</v>
      </c>
      <c r="G77" s="283">
        <f t="shared" si="17"/>
        <v>0.015016348696963396</v>
      </c>
      <c r="H77" s="280">
        <v>5135</v>
      </c>
      <c r="I77" s="281">
        <v>5568</v>
      </c>
      <c r="J77" s="282"/>
      <c r="K77" s="281"/>
      <c r="L77" s="282">
        <f t="shared" si="18"/>
        <v>10703</v>
      </c>
      <c r="M77" s="284">
        <f t="shared" si="19"/>
        <v>0.3426142203120621</v>
      </c>
      <c r="N77" s="280">
        <v>68706</v>
      </c>
      <c r="O77" s="281">
        <v>66973</v>
      </c>
      <c r="P77" s="282">
        <v>4</v>
      </c>
      <c r="Q77" s="281">
        <v>5</v>
      </c>
      <c r="R77" s="282">
        <f t="shared" si="20"/>
        <v>135688</v>
      </c>
      <c r="S77" s="283">
        <f t="shared" si="21"/>
        <v>0.014964800382568094</v>
      </c>
      <c r="T77" s="294">
        <v>49931</v>
      </c>
      <c r="U77" s="281">
        <v>49581</v>
      </c>
      <c r="V77" s="282">
        <v>28</v>
      </c>
      <c r="W77" s="281">
        <v>0</v>
      </c>
      <c r="X77" s="282">
        <f t="shared" si="22"/>
        <v>99540</v>
      </c>
      <c r="Y77" s="285">
        <f t="shared" si="23"/>
        <v>0.3631504922644164</v>
      </c>
    </row>
    <row r="78" spans="1:25" s="105" customFormat="1" ht="19.5" customHeight="1">
      <c r="A78" s="279" t="s">
        <v>338</v>
      </c>
      <c r="B78" s="280">
        <v>6831</v>
      </c>
      <c r="C78" s="281">
        <v>5947</v>
      </c>
      <c r="D78" s="282">
        <v>0</v>
      </c>
      <c r="E78" s="281">
        <v>0</v>
      </c>
      <c r="F78" s="282">
        <f>SUM(B78:E78)</f>
        <v>12778</v>
      </c>
      <c r="G78" s="283">
        <f>F78/$F$9</f>
        <v>0.01335274207723022</v>
      </c>
      <c r="H78" s="280">
        <v>5637</v>
      </c>
      <c r="I78" s="281">
        <v>5451</v>
      </c>
      <c r="J78" s="282"/>
      <c r="K78" s="281"/>
      <c r="L78" s="282">
        <f>SUM(H78:K78)</f>
        <v>11088</v>
      </c>
      <c r="M78" s="284">
        <f>IF(ISERROR(F78/L78-1),"         /0",(F78/L78-1))</f>
        <v>0.15241702741702734</v>
      </c>
      <c r="N78" s="280">
        <v>50508</v>
      </c>
      <c r="O78" s="281">
        <v>46221</v>
      </c>
      <c r="P78" s="282">
        <v>3</v>
      </c>
      <c r="Q78" s="281">
        <v>1</v>
      </c>
      <c r="R78" s="282">
        <f>SUM(N78:Q78)</f>
        <v>96733</v>
      </c>
      <c r="S78" s="283">
        <f>R78/$R$9</f>
        <v>0.010668519216194206</v>
      </c>
      <c r="T78" s="294">
        <v>52164</v>
      </c>
      <c r="U78" s="281">
        <v>46576</v>
      </c>
      <c r="V78" s="282">
        <v>1</v>
      </c>
      <c r="W78" s="281">
        <v>1</v>
      </c>
      <c r="X78" s="282">
        <f>SUM(T78:W78)</f>
        <v>98742</v>
      </c>
      <c r="Y78" s="285">
        <f>IF(ISERROR(R78/X78-1),"         /0",(R78/X78-1))</f>
        <v>-0.020345952077130303</v>
      </c>
    </row>
    <row r="79" spans="1:25" s="105" customFormat="1" ht="19.5" customHeight="1">
      <c r="A79" s="279" t="s">
        <v>339</v>
      </c>
      <c r="B79" s="280">
        <v>3974</v>
      </c>
      <c r="C79" s="281">
        <v>3596</v>
      </c>
      <c r="D79" s="282">
        <v>0</v>
      </c>
      <c r="E79" s="281">
        <v>0</v>
      </c>
      <c r="F79" s="282">
        <f>SUM(B79:E79)</f>
        <v>7570</v>
      </c>
      <c r="G79" s="283">
        <f>F79/$F$9</f>
        <v>0.007910491275992547</v>
      </c>
      <c r="H79" s="280">
        <v>3646</v>
      </c>
      <c r="I79" s="281">
        <v>3153</v>
      </c>
      <c r="J79" s="282"/>
      <c r="K79" s="281"/>
      <c r="L79" s="282">
        <f>SUM(H79:K79)</f>
        <v>6799</v>
      </c>
      <c r="M79" s="284">
        <f>IF(ISERROR(F79/L79-1),"         /0",(F79/L79-1))</f>
        <v>0.11339902926901013</v>
      </c>
      <c r="N79" s="280">
        <v>37738</v>
      </c>
      <c r="O79" s="281">
        <v>35524</v>
      </c>
      <c r="P79" s="282"/>
      <c r="Q79" s="281"/>
      <c r="R79" s="282">
        <f>SUM(N79:Q79)</f>
        <v>73262</v>
      </c>
      <c r="S79" s="283">
        <f>R79/$R$9</f>
        <v>0.008079942261863272</v>
      </c>
      <c r="T79" s="294">
        <v>39370</v>
      </c>
      <c r="U79" s="281">
        <v>35667</v>
      </c>
      <c r="V79" s="282">
        <v>3</v>
      </c>
      <c r="W79" s="281"/>
      <c r="X79" s="282">
        <f>SUM(T79:W79)</f>
        <v>75040</v>
      </c>
      <c r="Y79" s="285">
        <f>IF(ISERROR(R79/X79-1),"         /0",(R79/X79-1))</f>
        <v>-0.023694029850746312</v>
      </c>
    </row>
    <row r="80" spans="1:25" s="105" customFormat="1" ht="19.5" customHeight="1">
      <c r="A80" s="279" t="s">
        <v>340</v>
      </c>
      <c r="B80" s="280">
        <v>3298</v>
      </c>
      <c r="C80" s="281">
        <v>3198</v>
      </c>
      <c r="D80" s="282">
        <v>0</v>
      </c>
      <c r="E80" s="281">
        <v>0</v>
      </c>
      <c r="F80" s="282">
        <f>SUM(B80:E80)</f>
        <v>6496</v>
      </c>
      <c r="G80" s="283">
        <f>F80/$F$9</f>
        <v>0.0067881837950921516</v>
      </c>
      <c r="H80" s="280">
        <v>2946</v>
      </c>
      <c r="I80" s="281">
        <v>2439</v>
      </c>
      <c r="J80" s="282"/>
      <c r="K80" s="281">
        <v>0</v>
      </c>
      <c r="L80" s="282">
        <f>SUM(H80:K80)</f>
        <v>5385</v>
      </c>
      <c r="M80" s="284">
        <f>IF(ISERROR(F80/L80-1),"         /0",(F80/L80-1))</f>
        <v>0.20631383472609088</v>
      </c>
      <c r="N80" s="280">
        <v>28906</v>
      </c>
      <c r="O80" s="281">
        <v>26808</v>
      </c>
      <c r="P80" s="282"/>
      <c r="Q80" s="281"/>
      <c r="R80" s="282">
        <f>SUM(N80:Q80)</f>
        <v>55714</v>
      </c>
      <c r="S80" s="283">
        <f>R80/$R$9</f>
        <v>0.006144602975313947</v>
      </c>
      <c r="T80" s="294">
        <v>32377</v>
      </c>
      <c r="U80" s="281">
        <v>28195</v>
      </c>
      <c r="V80" s="282">
        <v>2</v>
      </c>
      <c r="W80" s="281">
        <v>0</v>
      </c>
      <c r="X80" s="282">
        <f>SUM(T80:W80)</f>
        <v>60574</v>
      </c>
      <c r="Y80" s="285">
        <f>IF(ISERROR(R80/X80-1),"         /0",(R80/X80-1))</f>
        <v>-0.08023244296232712</v>
      </c>
    </row>
    <row r="81" spans="1:25" s="105" customFormat="1" ht="19.5" customHeight="1">
      <c r="A81" s="279" t="s">
        <v>341</v>
      </c>
      <c r="B81" s="280">
        <v>3100</v>
      </c>
      <c r="C81" s="281">
        <v>2474</v>
      </c>
      <c r="D81" s="282">
        <v>0</v>
      </c>
      <c r="E81" s="281">
        <v>0</v>
      </c>
      <c r="F81" s="282">
        <f aca="true" t="shared" si="32" ref="F81:F87">SUM(B81:E81)</f>
        <v>5574</v>
      </c>
      <c r="G81" s="283">
        <f aca="true" t="shared" si="33" ref="G81:G87">F81/$F$9</f>
        <v>0.005824713127131104</v>
      </c>
      <c r="H81" s="280">
        <v>2845</v>
      </c>
      <c r="I81" s="281">
        <v>2887</v>
      </c>
      <c r="J81" s="282"/>
      <c r="K81" s="281"/>
      <c r="L81" s="282">
        <f aca="true" t="shared" si="34" ref="L81:L87">SUM(H81:K81)</f>
        <v>5732</v>
      </c>
      <c r="M81" s="284">
        <f aca="true" t="shared" si="35" ref="M81:M87">IF(ISERROR(F81/L81-1),"         /0",(F81/L81-1))</f>
        <v>-0.02756454989532453</v>
      </c>
      <c r="N81" s="280">
        <v>29131</v>
      </c>
      <c r="O81" s="281">
        <v>22909</v>
      </c>
      <c r="P81" s="282"/>
      <c r="Q81" s="281">
        <v>3</v>
      </c>
      <c r="R81" s="282">
        <f aca="true" t="shared" si="36" ref="R81:R87">SUM(N81:Q81)</f>
        <v>52043</v>
      </c>
      <c r="S81" s="283">
        <f aca="true" t="shared" si="37" ref="S81:S87">R81/$R$9</f>
        <v>0.005739734584561578</v>
      </c>
      <c r="T81" s="294">
        <v>23433</v>
      </c>
      <c r="U81" s="281">
        <v>24151</v>
      </c>
      <c r="V81" s="282"/>
      <c r="W81" s="281">
        <v>70</v>
      </c>
      <c r="X81" s="282">
        <f aca="true" t="shared" si="38" ref="X81:X87">SUM(T81:W81)</f>
        <v>47654</v>
      </c>
      <c r="Y81" s="285">
        <f aca="true" t="shared" si="39" ref="Y81:Y87">IF(ISERROR(R81/X81-1),"         /0",(R81/X81-1))</f>
        <v>0.09210139757418045</v>
      </c>
    </row>
    <row r="82" spans="1:25" s="105" customFormat="1" ht="19.5" customHeight="1">
      <c r="A82" s="279" t="s">
        <v>342</v>
      </c>
      <c r="B82" s="280">
        <v>2470</v>
      </c>
      <c r="C82" s="281">
        <v>2560</v>
      </c>
      <c r="D82" s="282">
        <v>58</v>
      </c>
      <c r="E82" s="281">
        <v>343</v>
      </c>
      <c r="F82" s="282">
        <f t="shared" si="32"/>
        <v>5431</v>
      </c>
      <c r="G82" s="283">
        <f t="shared" si="33"/>
        <v>0.0056752811254842175</v>
      </c>
      <c r="H82" s="280">
        <v>2904</v>
      </c>
      <c r="I82" s="281">
        <v>3336</v>
      </c>
      <c r="J82" s="282"/>
      <c r="K82" s="281"/>
      <c r="L82" s="282">
        <f t="shared" si="34"/>
        <v>6240</v>
      </c>
      <c r="M82" s="284">
        <f t="shared" si="35"/>
        <v>-0.12964743589743588</v>
      </c>
      <c r="N82" s="280">
        <v>28654</v>
      </c>
      <c r="O82" s="281">
        <v>29638</v>
      </c>
      <c r="P82" s="282">
        <v>470</v>
      </c>
      <c r="Q82" s="281">
        <v>550</v>
      </c>
      <c r="R82" s="282">
        <f t="shared" si="36"/>
        <v>59312</v>
      </c>
      <c r="S82" s="283">
        <f t="shared" si="37"/>
        <v>0.006541420319342011</v>
      </c>
      <c r="T82" s="294">
        <v>26925</v>
      </c>
      <c r="U82" s="281">
        <v>29822</v>
      </c>
      <c r="V82" s="282">
        <v>95</v>
      </c>
      <c r="W82" s="281">
        <v>97</v>
      </c>
      <c r="X82" s="282">
        <f t="shared" si="38"/>
        <v>56939</v>
      </c>
      <c r="Y82" s="285">
        <f t="shared" si="39"/>
        <v>0.04167617977133431</v>
      </c>
    </row>
    <row r="83" spans="1:25" s="105" customFormat="1" ht="19.5" customHeight="1">
      <c r="A83" s="279" t="s">
        <v>343</v>
      </c>
      <c r="B83" s="280">
        <v>2503</v>
      </c>
      <c r="C83" s="281">
        <v>2448</v>
      </c>
      <c r="D83" s="282">
        <v>0</v>
      </c>
      <c r="E83" s="281">
        <v>0</v>
      </c>
      <c r="F83" s="282">
        <f>SUM(B83:E83)</f>
        <v>4951</v>
      </c>
      <c r="G83" s="283">
        <f>F83/$F$9</f>
        <v>0.005173691189886275</v>
      </c>
      <c r="H83" s="280">
        <v>2152</v>
      </c>
      <c r="I83" s="281">
        <v>2010</v>
      </c>
      <c r="J83" s="282"/>
      <c r="K83" s="281"/>
      <c r="L83" s="282">
        <f>SUM(H83:K83)</f>
        <v>4162</v>
      </c>
      <c r="M83" s="284">
        <f>IF(ISERROR(F83/L83-1),"         /0",(F83/L83-1))</f>
        <v>0.18957232099951948</v>
      </c>
      <c r="N83" s="280">
        <v>21997</v>
      </c>
      <c r="O83" s="281">
        <v>20869</v>
      </c>
      <c r="P83" s="282">
        <v>3</v>
      </c>
      <c r="Q83" s="281">
        <v>0</v>
      </c>
      <c r="R83" s="282">
        <f>SUM(N83:Q83)</f>
        <v>42869</v>
      </c>
      <c r="S83" s="283">
        <f>R83/$R$9</f>
        <v>0.004727949616770176</v>
      </c>
      <c r="T83" s="294">
        <v>20970</v>
      </c>
      <c r="U83" s="281">
        <v>19665</v>
      </c>
      <c r="V83" s="282"/>
      <c r="W83" s="281"/>
      <c r="X83" s="282">
        <f>SUM(T83:W83)</f>
        <v>40635</v>
      </c>
      <c r="Y83" s="285">
        <f>IF(ISERROR(R83/X83-1),"         /0",(R83/X83-1))</f>
        <v>0.054977236372585114</v>
      </c>
    </row>
    <row r="84" spans="1:25" s="105" customFormat="1" ht="19.5" customHeight="1">
      <c r="A84" s="279" t="s">
        <v>344</v>
      </c>
      <c r="B84" s="280">
        <v>2379</v>
      </c>
      <c r="C84" s="281">
        <v>2146</v>
      </c>
      <c r="D84" s="282">
        <v>0</v>
      </c>
      <c r="E84" s="281">
        <v>0</v>
      </c>
      <c r="F84" s="282">
        <f>SUM(B84:E84)</f>
        <v>4525</v>
      </c>
      <c r="G84" s="283">
        <f>F84/$F$9</f>
        <v>0.004728530122043101</v>
      </c>
      <c r="H84" s="280">
        <v>1893</v>
      </c>
      <c r="I84" s="281">
        <v>1978</v>
      </c>
      <c r="J84" s="282"/>
      <c r="K84" s="281"/>
      <c r="L84" s="282">
        <f>SUM(H84:K84)</f>
        <v>3871</v>
      </c>
      <c r="M84" s="284">
        <f>IF(ISERROR(F84/L84-1),"         /0",(F84/L84-1))</f>
        <v>0.16894859209506596</v>
      </c>
      <c r="N84" s="280">
        <v>27026</v>
      </c>
      <c r="O84" s="281">
        <v>25506</v>
      </c>
      <c r="P84" s="282"/>
      <c r="Q84" s="281">
        <v>0</v>
      </c>
      <c r="R84" s="282">
        <f>SUM(N84:Q84)</f>
        <v>52532</v>
      </c>
      <c r="S84" s="283">
        <f>R84/$R$9</f>
        <v>0.00579366556878329</v>
      </c>
      <c r="T84" s="294">
        <v>23683</v>
      </c>
      <c r="U84" s="281">
        <v>22783</v>
      </c>
      <c r="V84" s="282"/>
      <c r="W84" s="281"/>
      <c r="X84" s="282">
        <f>SUM(T84:W84)</f>
        <v>46466</v>
      </c>
      <c r="Y84" s="285">
        <f>IF(ISERROR(R84/X84-1),"         /0",(R84/X84-1))</f>
        <v>0.13054706667240557</v>
      </c>
    </row>
    <row r="85" spans="1:25" s="105" customFormat="1" ht="19.5" customHeight="1">
      <c r="A85" s="279" t="s">
        <v>345</v>
      </c>
      <c r="B85" s="280">
        <v>1539</v>
      </c>
      <c r="C85" s="281">
        <v>1591</v>
      </c>
      <c r="D85" s="282">
        <v>0</v>
      </c>
      <c r="E85" s="281">
        <v>0</v>
      </c>
      <c r="F85" s="282">
        <f>SUM(B85:E85)</f>
        <v>3130</v>
      </c>
      <c r="G85" s="283">
        <f>F85/$F$9</f>
        <v>0.0032707843717115818</v>
      </c>
      <c r="H85" s="280">
        <v>1287</v>
      </c>
      <c r="I85" s="281">
        <v>1627</v>
      </c>
      <c r="J85" s="282"/>
      <c r="K85" s="281"/>
      <c r="L85" s="282">
        <f>SUM(H85:K85)</f>
        <v>2914</v>
      </c>
      <c r="M85" s="284">
        <f>IF(ISERROR(F85/L85-1),"         /0",(F85/L85-1))</f>
        <v>0.0741249142072753</v>
      </c>
      <c r="N85" s="280">
        <v>16748</v>
      </c>
      <c r="O85" s="281">
        <v>17681</v>
      </c>
      <c r="P85" s="282">
        <v>9</v>
      </c>
      <c r="Q85" s="281">
        <v>9</v>
      </c>
      <c r="R85" s="282">
        <f>SUM(N85:Q85)</f>
        <v>34447</v>
      </c>
      <c r="S85" s="283">
        <f>R85/$R$9</f>
        <v>0.0037991014590702432</v>
      </c>
      <c r="T85" s="294">
        <v>12527</v>
      </c>
      <c r="U85" s="281">
        <v>14345</v>
      </c>
      <c r="V85" s="282"/>
      <c r="W85" s="281">
        <v>0</v>
      </c>
      <c r="X85" s="282">
        <f>SUM(T85:W85)</f>
        <v>26872</v>
      </c>
      <c r="Y85" s="285">
        <f>IF(ISERROR(R85/X85-1),"         /0",(R85/X85-1))</f>
        <v>0.2818919321226556</v>
      </c>
    </row>
    <row r="86" spans="1:25" s="105" customFormat="1" ht="19.5" customHeight="1">
      <c r="A86" s="279" t="s">
        <v>346</v>
      </c>
      <c r="B86" s="280">
        <v>1455</v>
      </c>
      <c r="C86" s="281">
        <v>1377</v>
      </c>
      <c r="D86" s="282">
        <v>0</v>
      </c>
      <c r="E86" s="281">
        <v>0</v>
      </c>
      <c r="F86" s="282">
        <f t="shared" si="32"/>
        <v>2832</v>
      </c>
      <c r="G86" s="283">
        <f t="shared" si="33"/>
        <v>0.002959380620027859</v>
      </c>
      <c r="H86" s="280">
        <v>1346</v>
      </c>
      <c r="I86" s="281">
        <v>1226</v>
      </c>
      <c r="J86" s="282"/>
      <c r="K86" s="281"/>
      <c r="L86" s="282">
        <f t="shared" si="34"/>
        <v>2572</v>
      </c>
      <c r="M86" s="284">
        <f t="shared" si="35"/>
        <v>0.10108864696734066</v>
      </c>
      <c r="N86" s="280">
        <v>10846</v>
      </c>
      <c r="O86" s="281">
        <v>10404</v>
      </c>
      <c r="P86" s="282"/>
      <c r="Q86" s="281">
        <v>0</v>
      </c>
      <c r="R86" s="282">
        <f t="shared" si="36"/>
        <v>21250</v>
      </c>
      <c r="S86" s="283">
        <f t="shared" si="37"/>
        <v>0.0023436266149517424</v>
      </c>
      <c r="T86" s="294">
        <v>12821</v>
      </c>
      <c r="U86" s="281">
        <v>11728</v>
      </c>
      <c r="V86" s="282"/>
      <c r="W86" s="281"/>
      <c r="X86" s="282">
        <f t="shared" si="38"/>
        <v>24549</v>
      </c>
      <c r="Y86" s="285">
        <f t="shared" si="39"/>
        <v>-0.13438429263921137</v>
      </c>
    </row>
    <row r="87" spans="1:25" s="105" customFormat="1" ht="19.5" customHeight="1">
      <c r="A87" s="279" t="s">
        <v>347</v>
      </c>
      <c r="B87" s="280">
        <v>1184</v>
      </c>
      <c r="C87" s="281">
        <v>1401</v>
      </c>
      <c r="D87" s="282">
        <v>4</v>
      </c>
      <c r="E87" s="281">
        <v>0</v>
      </c>
      <c r="F87" s="282">
        <f t="shared" si="32"/>
        <v>2589</v>
      </c>
      <c r="G87" s="283">
        <f t="shared" si="33"/>
        <v>0.002705450715131401</v>
      </c>
      <c r="H87" s="280">
        <v>1933</v>
      </c>
      <c r="I87" s="281">
        <v>1942</v>
      </c>
      <c r="J87" s="282"/>
      <c r="K87" s="281"/>
      <c r="L87" s="282">
        <f t="shared" si="34"/>
        <v>3875</v>
      </c>
      <c r="M87" s="284">
        <f t="shared" si="35"/>
        <v>-0.3318709677419355</v>
      </c>
      <c r="N87" s="280">
        <v>15504</v>
      </c>
      <c r="O87" s="281">
        <v>17312</v>
      </c>
      <c r="P87" s="282">
        <v>7</v>
      </c>
      <c r="Q87" s="281"/>
      <c r="R87" s="282">
        <f t="shared" si="36"/>
        <v>32823</v>
      </c>
      <c r="S87" s="283">
        <f t="shared" si="37"/>
        <v>0.003619993241532284</v>
      </c>
      <c r="T87" s="294">
        <v>16870</v>
      </c>
      <c r="U87" s="281">
        <v>20163</v>
      </c>
      <c r="V87" s="282">
        <v>0</v>
      </c>
      <c r="W87" s="281">
        <v>0</v>
      </c>
      <c r="X87" s="282">
        <f t="shared" si="38"/>
        <v>37033</v>
      </c>
      <c r="Y87" s="285">
        <f t="shared" si="39"/>
        <v>-0.1136823913806605</v>
      </c>
    </row>
    <row r="88" spans="1:25" s="105" customFormat="1" ht="19.5" customHeight="1">
      <c r="A88" s="279" t="s">
        <v>348</v>
      </c>
      <c r="B88" s="280">
        <v>611</v>
      </c>
      <c r="C88" s="281">
        <v>622</v>
      </c>
      <c r="D88" s="282">
        <v>0</v>
      </c>
      <c r="E88" s="281">
        <v>0</v>
      </c>
      <c r="F88" s="282">
        <f>SUM(B88:E88)</f>
        <v>1233</v>
      </c>
      <c r="G88" s="283">
        <f>F88/$F$9</f>
        <v>0.0012884591470672141</v>
      </c>
      <c r="H88" s="280">
        <v>494</v>
      </c>
      <c r="I88" s="281">
        <v>645</v>
      </c>
      <c r="J88" s="282"/>
      <c r="K88" s="281"/>
      <c r="L88" s="282">
        <f>SUM(H88:K88)</f>
        <v>1139</v>
      </c>
      <c r="M88" s="284">
        <f>IF(ISERROR(F88/L88-1),"         /0",(F88/L88-1))</f>
        <v>0.08252853380158043</v>
      </c>
      <c r="N88" s="280">
        <v>6654</v>
      </c>
      <c r="O88" s="281">
        <v>6558</v>
      </c>
      <c r="P88" s="282"/>
      <c r="Q88" s="281"/>
      <c r="R88" s="282">
        <f>SUM(N88:Q88)</f>
        <v>13212</v>
      </c>
      <c r="S88" s="283">
        <f>R88/$R$9</f>
        <v>0.0014571291687878786</v>
      </c>
      <c r="T88" s="294">
        <v>5662</v>
      </c>
      <c r="U88" s="281">
        <v>6510</v>
      </c>
      <c r="V88" s="282"/>
      <c r="W88" s="281"/>
      <c r="X88" s="282">
        <f>SUM(T88:W88)</f>
        <v>12172</v>
      </c>
      <c r="Y88" s="285">
        <f>IF(ISERROR(R88/X88-1),"         /0",(R88/X88-1))</f>
        <v>0.08544199802826169</v>
      </c>
    </row>
    <row r="89" spans="1:25" s="105" customFormat="1" ht="19.5" customHeight="1">
      <c r="A89" s="279" t="s">
        <v>349</v>
      </c>
      <c r="B89" s="280">
        <v>524</v>
      </c>
      <c r="C89" s="281">
        <v>502</v>
      </c>
      <c r="D89" s="282">
        <v>0</v>
      </c>
      <c r="E89" s="281">
        <v>0</v>
      </c>
      <c r="F89" s="282">
        <f t="shared" si="16"/>
        <v>1026</v>
      </c>
      <c r="G89" s="283">
        <f t="shared" si="17"/>
        <v>0.0010721484873406014</v>
      </c>
      <c r="H89" s="280">
        <v>336</v>
      </c>
      <c r="I89" s="281">
        <v>371</v>
      </c>
      <c r="J89" s="282"/>
      <c r="K89" s="281"/>
      <c r="L89" s="282">
        <f t="shared" si="18"/>
        <v>707</v>
      </c>
      <c r="M89" s="284">
        <f t="shared" si="19"/>
        <v>0.4512022630834511</v>
      </c>
      <c r="N89" s="280">
        <v>4117</v>
      </c>
      <c r="O89" s="281">
        <v>3786</v>
      </c>
      <c r="P89" s="282">
        <v>9</v>
      </c>
      <c r="Q89" s="281"/>
      <c r="R89" s="282">
        <f t="shared" si="20"/>
        <v>7912</v>
      </c>
      <c r="S89" s="283">
        <f t="shared" si="21"/>
        <v>0.000872601118941091</v>
      </c>
      <c r="T89" s="294">
        <v>2848</v>
      </c>
      <c r="U89" s="281">
        <v>2957</v>
      </c>
      <c r="V89" s="282"/>
      <c r="W89" s="281"/>
      <c r="X89" s="282">
        <f t="shared" si="22"/>
        <v>5805</v>
      </c>
      <c r="Y89" s="285">
        <f t="shared" si="23"/>
        <v>0.36296296296296293</v>
      </c>
    </row>
    <row r="90" spans="1:25" s="105" customFormat="1" ht="19.5" customHeight="1">
      <c r="A90" s="279" t="s">
        <v>350</v>
      </c>
      <c r="B90" s="280">
        <v>381</v>
      </c>
      <c r="C90" s="281">
        <v>232</v>
      </c>
      <c r="D90" s="282">
        <v>0</v>
      </c>
      <c r="E90" s="281">
        <v>0</v>
      </c>
      <c r="F90" s="282">
        <f t="shared" si="16"/>
        <v>613</v>
      </c>
      <c r="G90" s="283">
        <f t="shared" si="17"/>
        <v>0.000640572146919872</v>
      </c>
      <c r="H90" s="280">
        <v>272</v>
      </c>
      <c r="I90" s="281">
        <v>295</v>
      </c>
      <c r="J90" s="282"/>
      <c r="K90" s="281"/>
      <c r="L90" s="282">
        <f t="shared" si="18"/>
        <v>567</v>
      </c>
      <c r="M90" s="284">
        <f t="shared" si="19"/>
        <v>0.08112874779541457</v>
      </c>
      <c r="N90" s="280">
        <v>3119</v>
      </c>
      <c r="O90" s="281">
        <v>2444</v>
      </c>
      <c r="P90" s="282"/>
      <c r="Q90" s="281"/>
      <c r="R90" s="282">
        <f t="shared" si="20"/>
        <v>5563</v>
      </c>
      <c r="S90" s="283">
        <f t="shared" si="21"/>
        <v>0.0006135338757165432</v>
      </c>
      <c r="T90" s="294">
        <v>2605</v>
      </c>
      <c r="U90" s="281">
        <v>2432</v>
      </c>
      <c r="V90" s="282"/>
      <c r="W90" s="281"/>
      <c r="X90" s="282">
        <f t="shared" si="22"/>
        <v>5037</v>
      </c>
      <c r="Y90" s="285">
        <f t="shared" si="23"/>
        <v>0.10442723843557666</v>
      </c>
    </row>
    <row r="91" spans="1:25" s="105" customFormat="1" ht="19.5" customHeight="1" thickBot="1">
      <c r="A91" s="279" t="s">
        <v>276</v>
      </c>
      <c r="B91" s="280">
        <v>26306</v>
      </c>
      <c r="C91" s="281">
        <v>25087</v>
      </c>
      <c r="D91" s="282">
        <v>74</v>
      </c>
      <c r="E91" s="281">
        <v>75</v>
      </c>
      <c r="F91" s="282">
        <f t="shared" si="16"/>
        <v>51542</v>
      </c>
      <c r="G91" s="283">
        <f t="shared" si="17"/>
        <v>0.05386030929289404</v>
      </c>
      <c r="H91" s="280">
        <v>22105</v>
      </c>
      <c r="I91" s="281">
        <v>21833</v>
      </c>
      <c r="J91" s="282">
        <v>71</v>
      </c>
      <c r="K91" s="281">
        <v>65</v>
      </c>
      <c r="L91" s="282">
        <f t="shared" si="18"/>
        <v>44074</v>
      </c>
      <c r="M91" s="284">
        <f t="shared" si="19"/>
        <v>0.1694423015837001</v>
      </c>
      <c r="N91" s="280">
        <v>244132</v>
      </c>
      <c r="O91" s="281">
        <v>226902</v>
      </c>
      <c r="P91" s="282">
        <v>969</v>
      </c>
      <c r="Q91" s="281">
        <v>789</v>
      </c>
      <c r="R91" s="282">
        <f t="shared" si="20"/>
        <v>472792</v>
      </c>
      <c r="S91" s="283">
        <f t="shared" si="21"/>
        <v>0.05214343127229478</v>
      </c>
      <c r="T91" s="294">
        <v>205623</v>
      </c>
      <c r="U91" s="281">
        <v>194866</v>
      </c>
      <c r="V91" s="282">
        <v>283</v>
      </c>
      <c r="W91" s="281">
        <v>268</v>
      </c>
      <c r="X91" s="282">
        <f t="shared" si="22"/>
        <v>401040</v>
      </c>
      <c r="Y91" s="285">
        <f t="shared" si="23"/>
        <v>0.17891482146419313</v>
      </c>
    </row>
    <row r="92" spans="1:25" s="113" customFormat="1" ht="19.5" customHeight="1">
      <c r="A92" s="120" t="s">
        <v>52</v>
      </c>
      <c r="B92" s="117">
        <f>SUM(B93:B98)</f>
        <v>10070</v>
      </c>
      <c r="C92" s="116">
        <f>SUM(C93:C98)</f>
        <v>9792</v>
      </c>
      <c r="D92" s="115">
        <f>SUM(D93:D98)</f>
        <v>82</v>
      </c>
      <c r="E92" s="116">
        <f>SUM(E93:E98)</f>
        <v>38</v>
      </c>
      <c r="F92" s="115">
        <f t="shared" si="16"/>
        <v>19982</v>
      </c>
      <c r="G92" s="118">
        <f t="shared" si="17"/>
        <v>0.020880771027329336</v>
      </c>
      <c r="H92" s="117">
        <f>SUM(H93:H98)</f>
        <v>10646</v>
      </c>
      <c r="I92" s="116">
        <f>SUM(I93:I98)</f>
        <v>10498</v>
      </c>
      <c r="J92" s="115">
        <f>SUM(J93:J98)</f>
        <v>66</v>
      </c>
      <c r="K92" s="116">
        <f>SUM(K93:K98)</f>
        <v>75</v>
      </c>
      <c r="L92" s="115">
        <f t="shared" si="18"/>
        <v>21285</v>
      </c>
      <c r="M92" s="119">
        <f t="shared" si="19"/>
        <v>-0.06121681935635426</v>
      </c>
      <c r="N92" s="117">
        <f>SUM(N93:N98)</f>
        <v>109641</v>
      </c>
      <c r="O92" s="116">
        <f>SUM(O93:O98)</f>
        <v>113349</v>
      </c>
      <c r="P92" s="115">
        <f>SUM(P93:P98)</f>
        <v>2402</v>
      </c>
      <c r="Q92" s="116">
        <f>SUM(Q93:Q98)</f>
        <v>2384</v>
      </c>
      <c r="R92" s="115">
        <f t="shared" si="20"/>
        <v>227776</v>
      </c>
      <c r="S92" s="118">
        <f t="shared" si="21"/>
        <v>0.02512103039281167</v>
      </c>
      <c r="T92" s="117">
        <f>SUM(T93:T98)</f>
        <v>103372</v>
      </c>
      <c r="U92" s="116">
        <f>SUM(U93:U98)</f>
        <v>103584</v>
      </c>
      <c r="V92" s="115">
        <f>SUM(V93:V98)</f>
        <v>755</v>
      </c>
      <c r="W92" s="116">
        <f>SUM(W93:W98)</f>
        <v>739</v>
      </c>
      <c r="X92" s="115">
        <f t="shared" si="22"/>
        <v>208450</v>
      </c>
      <c r="Y92" s="114">
        <f t="shared" si="23"/>
        <v>0.09271288078675943</v>
      </c>
    </row>
    <row r="93" spans="1:25" ht="19.5" customHeight="1">
      <c r="A93" s="272" t="s">
        <v>351</v>
      </c>
      <c r="B93" s="273">
        <v>4701</v>
      </c>
      <c r="C93" s="274">
        <v>4313</v>
      </c>
      <c r="D93" s="275">
        <v>0</v>
      </c>
      <c r="E93" s="274">
        <v>0</v>
      </c>
      <c r="F93" s="275">
        <f t="shared" si="16"/>
        <v>9014</v>
      </c>
      <c r="G93" s="276">
        <f t="shared" si="17"/>
        <v>0.009419440998916357</v>
      </c>
      <c r="H93" s="273">
        <v>4131</v>
      </c>
      <c r="I93" s="274">
        <v>3929</v>
      </c>
      <c r="J93" s="275">
        <v>0</v>
      </c>
      <c r="K93" s="274">
        <v>0</v>
      </c>
      <c r="L93" s="275">
        <f t="shared" si="18"/>
        <v>8060</v>
      </c>
      <c r="M93" s="277">
        <f t="shared" si="19"/>
        <v>0.11836228287841188</v>
      </c>
      <c r="N93" s="273">
        <v>41721</v>
      </c>
      <c r="O93" s="274">
        <v>41727</v>
      </c>
      <c r="P93" s="275">
        <v>9</v>
      </c>
      <c r="Q93" s="274">
        <v>21</v>
      </c>
      <c r="R93" s="275">
        <f t="shared" si="20"/>
        <v>83478</v>
      </c>
      <c r="S93" s="276">
        <f t="shared" si="21"/>
        <v>0.009206647650020779</v>
      </c>
      <c r="T93" s="293">
        <v>35385</v>
      </c>
      <c r="U93" s="274">
        <v>34260</v>
      </c>
      <c r="V93" s="275">
        <v>11</v>
      </c>
      <c r="W93" s="274">
        <v>11</v>
      </c>
      <c r="X93" s="275">
        <f t="shared" si="22"/>
        <v>69667</v>
      </c>
      <c r="Y93" s="278">
        <f t="shared" si="23"/>
        <v>0.19824307060731772</v>
      </c>
    </row>
    <row r="94" spans="1:25" ht="19.5" customHeight="1">
      <c r="A94" s="279" t="s">
        <v>352</v>
      </c>
      <c r="B94" s="280">
        <v>2054</v>
      </c>
      <c r="C94" s="281">
        <v>2042</v>
      </c>
      <c r="D94" s="282">
        <v>0</v>
      </c>
      <c r="E94" s="281">
        <v>0</v>
      </c>
      <c r="F94" s="282">
        <f t="shared" si="16"/>
        <v>4096</v>
      </c>
      <c r="G94" s="283">
        <f t="shared" si="17"/>
        <v>0.0042802341171024405</v>
      </c>
      <c r="H94" s="280">
        <v>1993</v>
      </c>
      <c r="I94" s="281">
        <v>2011</v>
      </c>
      <c r="J94" s="282">
        <v>7</v>
      </c>
      <c r="K94" s="281">
        <v>8</v>
      </c>
      <c r="L94" s="282">
        <f t="shared" si="18"/>
        <v>4019</v>
      </c>
      <c r="M94" s="284">
        <f t="shared" si="19"/>
        <v>0.019158994774819638</v>
      </c>
      <c r="N94" s="280">
        <v>26042</v>
      </c>
      <c r="O94" s="281">
        <v>27879</v>
      </c>
      <c r="P94" s="282">
        <v>152</v>
      </c>
      <c r="Q94" s="281">
        <v>62</v>
      </c>
      <c r="R94" s="282">
        <f t="shared" si="20"/>
        <v>54135</v>
      </c>
      <c r="S94" s="283">
        <f t="shared" si="21"/>
        <v>0.0059704577317841205</v>
      </c>
      <c r="T94" s="294">
        <v>21489</v>
      </c>
      <c r="U94" s="281">
        <v>22292</v>
      </c>
      <c r="V94" s="282">
        <v>33</v>
      </c>
      <c r="W94" s="281">
        <v>39</v>
      </c>
      <c r="X94" s="282">
        <f t="shared" si="22"/>
        <v>43853</v>
      </c>
      <c r="Y94" s="285">
        <f t="shared" si="23"/>
        <v>0.23446514491596937</v>
      </c>
    </row>
    <row r="95" spans="1:25" ht="19.5" customHeight="1">
      <c r="A95" s="279" t="s">
        <v>353</v>
      </c>
      <c r="B95" s="280">
        <v>1104</v>
      </c>
      <c r="C95" s="281">
        <v>1257</v>
      </c>
      <c r="D95" s="282">
        <v>26</v>
      </c>
      <c r="E95" s="281">
        <v>1</v>
      </c>
      <c r="F95" s="282">
        <f>SUM(B95:E95)</f>
        <v>2388</v>
      </c>
      <c r="G95" s="283">
        <f>F95/$F$9</f>
        <v>0.0024954099295997627</v>
      </c>
      <c r="H95" s="280">
        <v>1274</v>
      </c>
      <c r="I95" s="281">
        <v>1168</v>
      </c>
      <c r="J95" s="282"/>
      <c r="K95" s="281"/>
      <c r="L95" s="282">
        <f>SUM(H95:K95)</f>
        <v>2442</v>
      </c>
      <c r="M95" s="284">
        <f>IF(ISERROR(F95/L95-1),"         /0",(F95/L95-1))</f>
        <v>-0.02211302211302213</v>
      </c>
      <c r="N95" s="280">
        <v>10479</v>
      </c>
      <c r="O95" s="281">
        <v>12215</v>
      </c>
      <c r="P95" s="282">
        <v>1773</v>
      </c>
      <c r="Q95" s="281">
        <v>1752</v>
      </c>
      <c r="R95" s="282">
        <f>SUM(N95:Q95)</f>
        <v>26219</v>
      </c>
      <c r="S95" s="283">
        <f>R95/$R$9</f>
        <v>0.0028916492337609286</v>
      </c>
      <c r="T95" s="294">
        <v>11566</v>
      </c>
      <c r="U95" s="281">
        <v>11160</v>
      </c>
      <c r="V95" s="282">
        <v>6</v>
      </c>
      <c r="W95" s="281">
        <v>12</v>
      </c>
      <c r="X95" s="282">
        <f>SUM(T95:W95)</f>
        <v>22744</v>
      </c>
      <c r="Y95" s="285">
        <f>IF(ISERROR(R95/X95-1),"         /0",(R95/X95-1))</f>
        <v>0.1527875483644039</v>
      </c>
    </row>
    <row r="96" spans="1:25" ht="19.5" customHeight="1">
      <c r="A96" s="279" t="s">
        <v>354</v>
      </c>
      <c r="B96" s="280">
        <v>316</v>
      </c>
      <c r="C96" s="281">
        <v>301</v>
      </c>
      <c r="D96" s="282">
        <v>0</v>
      </c>
      <c r="E96" s="281">
        <v>0</v>
      </c>
      <c r="F96" s="282">
        <f>SUM(B96:E96)</f>
        <v>617</v>
      </c>
      <c r="G96" s="283">
        <f>F96/$F$9</f>
        <v>0.0006447520630498549</v>
      </c>
      <c r="H96" s="280">
        <v>595</v>
      </c>
      <c r="I96" s="281">
        <v>625</v>
      </c>
      <c r="J96" s="282">
        <v>5</v>
      </c>
      <c r="K96" s="281">
        <v>4</v>
      </c>
      <c r="L96" s="282">
        <f>SUM(H96:K96)</f>
        <v>1229</v>
      </c>
      <c r="M96" s="284">
        <f>IF(ISERROR(F96/L96-1),"         /0",(F96/L96-1))</f>
        <v>-0.49796582587469485</v>
      </c>
      <c r="N96" s="280">
        <v>4652</v>
      </c>
      <c r="O96" s="281">
        <v>4609</v>
      </c>
      <c r="P96" s="282">
        <v>33</v>
      </c>
      <c r="Q96" s="281">
        <v>0</v>
      </c>
      <c r="R96" s="282">
        <f>SUM(N96:Q96)</f>
        <v>9294</v>
      </c>
      <c r="S96" s="283">
        <f>R96/$R$9</f>
        <v>0.0010250195651464232</v>
      </c>
      <c r="T96" s="294">
        <v>6311</v>
      </c>
      <c r="U96" s="281">
        <v>7326</v>
      </c>
      <c r="V96" s="282">
        <v>6</v>
      </c>
      <c r="W96" s="281">
        <v>4</v>
      </c>
      <c r="X96" s="282">
        <f>SUM(T96:W96)</f>
        <v>13647</v>
      </c>
      <c r="Y96" s="285">
        <f>IF(ISERROR(R96/X96-1),"         /0",(R96/X96-1))</f>
        <v>-0.31897120246207955</v>
      </c>
    </row>
    <row r="97" spans="1:25" ht="19.5" customHeight="1">
      <c r="A97" s="279" t="s">
        <v>355</v>
      </c>
      <c r="B97" s="280">
        <v>307</v>
      </c>
      <c r="C97" s="281">
        <v>259</v>
      </c>
      <c r="D97" s="282">
        <v>0</v>
      </c>
      <c r="E97" s="281">
        <v>0</v>
      </c>
      <c r="F97" s="282">
        <f>SUM(B97:E97)</f>
        <v>566</v>
      </c>
      <c r="G97" s="283">
        <f>F97/$F$9</f>
        <v>0.0005914581323925736</v>
      </c>
      <c r="H97" s="280">
        <v>249</v>
      </c>
      <c r="I97" s="281">
        <v>287</v>
      </c>
      <c r="J97" s="282"/>
      <c r="K97" s="281"/>
      <c r="L97" s="282">
        <f>SUM(H97:K97)</f>
        <v>536</v>
      </c>
      <c r="M97" s="284">
        <f>IF(ISERROR(F97/L97-1),"         /0",(F97/L97-1))</f>
        <v>0.05597014925373145</v>
      </c>
      <c r="N97" s="280">
        <v>3955</v>
      </c>
      <c r="O97" s="281">
        <v>3809</v>
      </c>
      <c r="P97" s="282">
        <v>7</v>
      </c>
      <c r="Q97" s="281">
        <v>0</v>
      </c>
      <c r="R97" s="282">
        <f>SUM(N97:Q97)</f>
        <v>7771</v>
      </c>
      <c r="S97" s="283">
        <f>R97/$R$9</f>
        <v>0.0008570504670489407</v>
      </c>
      <c r="T97" s="294">
        <v>3009</v>
      </c>
      <c r="U97" s="281">
        <v>3028</v>
      </c>
      <c r="V97" s="282"/>
      <c r="W97" s="281"/>
      <c r="X97" s="282">
        <f>SUM(T97:W97)</f>
        <v>6037</v>
      </c>
      <c r="Y97" s="285">
        <f>IF(ISERROR(R97/X97-1),"         /0",(R97/X97-1))</f>
        <v>0.28722875600463804</v>
      </c>
    </row>
    <row r="98" spans="1:25" ht="19.5" customHeight="1" thickBot="1">
      <c r="A98" s="279" t="s">
        <v>276</v>
      </c>
      <c r="B98" s="280">
        <v>1588</v>
      </c>
      <c r="C98" s="281">
        <v>1620</v>
      </c>
      <c r="D98" s="282">
        <v>56</v>
      </c>
      <c r="E98" s="281">
        <v>37</v>
      </c>
      <c r="F98" s="282">
        <f>SUM(B98:E98)</f>
        <v>3301</v>
      </c>
      <c r="G98" s="283">
        <f>F98/$F$9</f>
        <v>0.0034494757862683486</v>
      </c>
      <c r="H98" s="280">
        <v>2404</v>
      </c>
      <c r="I98" s="281">
        <v>2478</v>
      </c>
      <c r="J98" s="282">
        <v>54</v>
      </c>
      <c r="K98" s="281">
        <v>63</v>
      </c>
      <c r="L98" s="282">
        <f>SUM(H98:K98)</f>
        <v>4999</v>
      </c>
      <c r="M98" s="284">
        <f>IF(ISERROR(F98/L98-1),"         /0",(F98/L98-1))</f>
        <v>-0.3396679335867173</v>
      </c>
      <c r="N98" s="280">
        <v>22792</v>
      </c>
      <c r="O98" s="281">
        <v>23110</v>
      </c>
      <c r="P98" s="282">
        <v>428</v>
      </c>
      <c r="Q98" s="281">
        <v>549</v>
      </c>
      <c r="R98" s="282">
        <f>SUM(N98:Q98)</f>
        <v>46879</v>
      </c>
      <c r="S98" s="283">
        <f>R98/$R$9</f>
        <v>0.005170205745050481</v>
      </c>
      <c r="T98" s="294">
        <v>25612</v>
      </c>
      <c r="U98" s="281">
        <v>25518</v>
      </c>
      <c r="V98" s="282">
        <v>699</v>
      </c>
      <c r="W98" s="281">
        <v>673</v>
      </c>
      <c r="X98" s="282">
        <f>SUM(T98:W98)</f>
        <v>52502</v>
      </c>
      <c r="Y98" s="285">
        <f>IF(ISERROR(R98/X98-1),"         /0",(R98/X98-1))</f>
        <v>-0.10710068187878552</v>
      </c>
    </row>
    <row r="99" spans="1:25" s="105" customFormat="1" ht="19.5" customHeight="1" thickBot="1">
      <c r="A99" s="112" t="s">
        <v>51</v>
      </c>
      <c r="B99" s="109">
        <v>2757</v>
      </c>
      <c r="C99" s="108">
        <v>3124</v>
      </c>
      <c r="D99" s="107">
        <v>2</v>
      </c>
      <c r="E99" s="108">
        <v>5</v>
      </c>
      <c r="F99" s="107">
        <f>SUM(B99:E99)</f>
        <v>5888</v>
      </c>
      <c r="G99" s="110">
        <f>F99/$F$9</f>
        <v>0.006152836543334758</v>
      </c>
      <c r="H99" s="109">
        <v>3344</v>
      </c>
      <c r="I99" s="108">
        <v>2819</v>
      </c>
      <c r="J99" s="107">
        <v>2</v>
      </c>
      <c r="K99" s="108">
        <v>4</v>
      </c>
      <c r="L99" s="107">
        <f>SUM(H99:K99)</f>
        <v>6169</v>
      </c>
      <c r="M99" s="111">
        <f>IF(ISERROR(F99/L99-1),"         /0",(F99/L99-1))</f>
        <v>-0.04555033230669481</v>
      </c>
      <c r="N99" s="109">
        <v>24123</v>
      </c>
      <c r="O99" s="108">
        <v>24379</v>
      </c>
      <c r="P99" s="107">
        <v>2</v>
      </c>
      <c r="Q99" s="108">
        <v>6</v>
      </c>
      <c r="R99" s="107">
        <f>SUM(N99:Q99)</f>
        <v>48510</v>
      </c>
      <c r="S99" s="110">
        <f>R99/$R$9</f>
        <v>0.005350085980767483</v>
      </c>
      <c r="T99" s="109">
        <v>27388</v>
      </c>
      <c r="U99" s="108">
        <v>22497</v>
      </c>
      <c r="V99" s="107">
        <v>6</v>
      </c>
      <c r="W99" s="108">
        <v>9</v>
      </c>
      <c r="X99" s="107">
        <f>SUM(T99:W99)</f>
        <v>49900</v>
      </c>
      <c r="Y99" s="106">
        <f>IF(ISERROR(R99/X99-1),"         /0",(R99/X99-1))</f>
        <v>-0.027855711422845708</v>
      </c>
    </row>
    <row r="100" ht="15" thickTop="1">
      <c r="A100" s="63"/>
    </row>
    <row r="101" ht="14.25">
      <c r="A101" s="63" t="s">
        <v>50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0:Y65536 M100:M65536 Y3 M3 M5:M8 Y5:Y8">
    <cfRule type="cellIs" priority="1" dxfId="97" operator="lessThan" stopIfTrue="1">
      <formula>0</formula>
    </cfRule>
  </conditionalFormatting>
  <conditionalFormatting sqref="M9:M99 Y9:Y99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80" customWidth="1"/>
    <col min="2" max="2" width="9.421875" style="80" bestFit="1" customWidth="1"/>
    <col min="3" max="3" width="10.7109375" style="80" customWidth="1"/>
    <col min="4" max="4" width="8.00390625" style="80" bestFit="1" customWidth="1"/>
    <col min="5" max="5" width="10.8515625" style="80" customWidth="1"/>
    <col min="6" max="6" width="11.140625" style="80" customWidth="1"/>
    <col min="7" max="7" width="10.00390625" style="80" bestFit="1" customWidth="1"/>
    <col min="8" max="8" width="10.421875" style="80" customWidth="1"/>
    <col min="9" max="9" width="10.8515625" style="80" customWidth="1"/>
    <col min="10" max="10" width="8.57421875" style="80" customWidth="1"/>
    <col min="11" max="11" width="11.140625" style="80" customWidth="1"/>
    <col min="12" max="12" width="11.00390625" style="80" customWidth="1"/>
    <col min="13" max="13" width="10.57421875" style="80" bestFit="1" customWidth="1"/>
    <col min="14" max="14" width="12.421875" style="80" customWidth="1"/>
    <col min="15" max="15" width="11.140625" style="80" bestFit="1" customWidth="1"/>
    <col min="16" max="16" width="10.00390625" style="80" customWidth="1"/>
    <col min="17" max="17" width="10.8515625" style="80" customWidth="1"/>
    <col min="18" max="18" width="12.421875" style="80" customWidth="1"/>
    <col min="19" max="19" width="11.28125" style="80" bestFit="1" customWidth="1"/>
    <col min="20" max="21" width="12.421875" style="80" customWidth="1"/>
    <col min="22" max="22" width="10.8515625" style="80" customWidth="1"/>
    <col min="23" max="23" width="11.00390625" style="80" customWidth="1"/>
    <col min="24" max="24" width="12.7109375" style="80" bestFit="1" customWidth="1"/>
    <col min="25" max="25" width="9.851562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61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21" customHeight="1" thickBot="1">
      <c r="A4" s="733" t="s">
        <v>60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7.25" customHeight="1" thickBot="1" thickTop="1">
      <c r="A5" s="664" t="s">
        <v>59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8" customFormat="1" ht="26.25" customHeight="1">
      <c r="A6" s="665"/>
      <c r="B6" s="736" t="s">
        <v>155</v>
      </c>
      <c r="C6" s="737"/>
      <c r="D6" s="737"/>
      <c r="E6" s="737"/>
      <c r="F6" s="737"/>
      <c r="G6" s="714" t="s">
        <v>32</v>
      </c>
      <c r="H6" s="736" t="s">
        <v>156</v>
      </c>
      <c r="I6" s="737"/>
      <c r="J6" s="737"/>
      <c r="K6" s="737"/>
      <c r="L6" s="737"/>
      <c r="M6" s="711" t="s">
        <v>31</v>
      </c>
      <c r="N6" s="736" t="s">
        <v>157</v>
      </c>
      <c r="O6" s="737"/>
      <c r="P6" s="737"/>
      <c r="Q6" s="737"/>
      <c r="R6" s="737"/>
      <c r="S6" s="714" t="s">
        <v>32</v>
      </c>
      <c r="T6" s="736" t="s">
        <v>158</v>
      </c>
      <c r="U6" s="737"/>
      <c r="V6" s="737"/>
      <c r="W6" s="737"/>
      <c r="X6" s="737"/>
      <c r="Y6" s="727" t="s">
        <v>31</v>
      </c>
    </row>
    <row r="7" spans="1:25" s="93" customFormat="1" ht="26.25" customHeight="1">
      <c r="A7" s="666"/>
      <c r="B7" s="732" t="s">
        <v>20</v>
      </c>
      <c r="C7" s="731"/>
      <c r="D7" s="730" t="s">
        <v>19</v>
      </c>
      <c r="E7" s="731"/>
      <c r="F7" s="722" t="s">
        <v>15</v>
      </c>
      <c r="G7" s="715"/>
      <c r="H7" s="732" t="s">
        <v>20</v>
      </c>
      <c r="I7" s="731"/>
      <c r="J7" s="730" t="s">
        <v>19</v>
      </c>
      <c r="K7" s="731"/>
      <c r="L7" s="722" t="s">
        <v>15</v>
      </c>
      <c r="M7" s="712"/>
      <c r="N7" s="732" t="s">
        <v>20</v>
      </c>
      <c r="O7" s="731"/>
      <c r="P7" s="730" t="s">
        <v>19</v>
      </c>
      <c r="Q7" s="731"/>
      <c r="R7" s="722" t="s">
        <v>15</v>
      </c>
      <c r="S7" s="715"/>
      <c r="T7" s="732" t="s">
        <v>20</v>
      </c>
      <c r="U7" s="731"/>
      <c r="V7" s="730" t="s">
        <v>19</v>
      </c>
      <c r="W7" s="731"/>
      <c r="X7" s="722" t="s">
        <v>15</v>
      </c>
      <c r="Y7" s="728"/>
    </row>
    <row r="8" spans="1:25" s="128" customFormat="1" ht="15" thickBot="1">
      <c r="A8" s="667"/>
      <c r="B8" s="131" t="s">
        <v>17</v>
      </c>
      <c r="C8" s="129" t="s">
        <v>16</v>
      </c>
      <c r="D8" s="130" t="s">
        <v>17</v>
      </c>
      <c r="E8" s="129" t="s">
        <v>16</v>
      </c>
      <c r="F8" s="723"/>
      <c r="G8" s="716"/>
      <c r="H8" s="131" t="s">
        <v>17</v>
      </c>
      <c r="I8" s="129" t="s">
        <v>16</v>
      </c>
      <c r="J8" s="130" t="s">
        <v>17</v>
      </c>
      <c r="K8" s="129" t="s">
        <v>16</v>
      </c>
      <c r="L8" s="723"/>
      <c r="M8" s="713"/>
      <c r="N8" s="131" t="s">
        <v>17</v>
      </c>
      <c r="O8" s="129" t="s">
        <v>16</v>
      </c>
      <c r="P8" s="130" t="s">
        <v>17</v>
      </c>
      <c r="Q8" s="129" t="s">
        <v>16</v>
      </c>
      <c r="R8" s="723"/>
      <c r="S8" s="716"/>
      <c r="T8" s="131" t="s">
        <v>17</v>
      </c>
      <c r="U8" s="129" t="s">
        <v>16</v>
      </c>
      <c r="V8" s="130" t="s">
        <v>17</v>
      </c>
      <c r="W8" s="129" t="s">
        <v>16</v>
      </c>
      <c r="X8" s="723"/>
      <c r="Y8" s="729"/>
    </row>
    <row r="9" spans="1:25" s="82" customFormat="1" ht="18" customHeight="1" thickBot="1" thickTop="1">
      <c r="A9" s="160" t="s">
        <v>22</v>
      </c>
      <c r="B9" s="157">
        <f>B10+B14+B25+B39+B49+B53</f>
        <v>487753</v>
      </c>
      <c r="C9" s="156">
        <f>C10+C14+C25+C39+C49+C53</f>
        <v>466159</v>
      </c>
      <c r="D9" s="155">
        <f>D10+D14+D25+D39+D49+D53</f>
        <v>1282</v>
      </c>
      <c r="E9" s="154">
        <f>E10+E14+E25+E39+E49+E53</f>
        <v>1763</v>
      </c>
      <c r="F9" s="153">
        <f aca="true" t="shared" si="0" ref="F9:F53">SUM(B9:E9)</f>
        <v>956957</v>
      </c>
      <c r="G9" s="158">
        <f aca="true" t="shared" si="1" ref="G9:G53">F9/$F$9</f>
        <v>1</v>
      </c>
      <c r="H9" s="157">
        <f>H10+H14+H25+H39+H49+H53</f>
        <v>487389</v>
      </c>
      <c r="I9" s="156">
        <f>I10+I14+I25+I39+I49+I53</f>
        <v>453667</v>
      </c>
      <c r="J9" s="155">
        <f>J10+J14+J25+J39+J49+J53</f>
        <v>442</v>
      </c>
      <c r="K9" s="154">
        <f>K10+K14+K25+K39+K49+K53</f>
        <v>353</v>
      </c>
      <c r="L9" s="153">
        <f aca="true" t="shared" si="2" ref="L9:L53">SUM(H9:K9)</f>
        <v>941851</v>
      </c>
      <c r="M9" s="159">
        <f aca="true" t="shared" si="3" ref="M9:M53">IF(ISERROR(F9/L9-1),"         /0",(F9/L9-1))</f>
        <v>0.01603863031413666</v>
      </c>
      <c r="N9" s="157">
        <f>N10+N14+N25+N39+N49+N53</f>
        <v>4559632</v>
      </c>
      <c r="O9" s="156">
        <f>O10+O14+O25+O39+O49+O53</f>
        <v>4482171</v>
      </c>
      <c r="P9" s="155">
        <f>P10+P14+P25+P39+P49+P53</f>
        <v>12156</v>
      </c>
      <c r="Q9" s="154">
        <f>Q10+Q14+Q25+Q39+Q49+Q53</f>
        <v>13185</v>
      </c>
      <c r="R9" s="153">
        <f aca="true" t="shared" si="4" ref="R9:R53">SUM(N9:Q9)</f>
        <v>9067144</v>
      </c>
      <c r="S9" s="158">
        <f aca="true" t="shared" si="5" ref="S9:S53">R9/$R$9</f>
        <v>1</v>
      </c>
      <c r="T9" s="157">
        <f>T10+T14+T25+T39+T49+T53</f>
        <v>4442070</v>
      </c>
      <c r="U9" s="156">
        <f>U10+U14+U25+U39+U49+U53</f>
        <v>4248102</v>
      </c>
      <c r="V9" s="155">
        <f>V10+V14+V25+V39+V49+V53</f>
        <v>17564</v>
      </c>
      <c r="W9" s="154">
        <f>W10+W14+W25+W39+W49+W53</f>
        <v>12601</v>
      </c>
      <c r="X9" s="153">
        <f aca="true" t="shared" si="6" ref="X9:X53">SUM(T9:W9)</f>
        <v>8720337</v>
      </c>
      <c r="Y9" s="152">
        <f>IF(ISERROR(R9/X9-1),"         /0",(R9/X9-1))</f>
        <v>0.039769907974886776</v>
      </c>
    </row>
    <row r="10" spans="1:25" s="142" customFormat="1" ht="19.5" customHeight="1">
      <c r="A10" s="151" t="s">
        <v>56</v>
      </c>
      <c r="B10" s="148">
        <f>SUM(B11:B13)</f>
        <v>122824</v>
      </c>
      <c r="C10" s="147">
        <f>SUM(C11:C13)</f>
        <v>118618</v>
      </c>
      <c r="D10" s="146">
        <f>SUM(D11:D13)</f>
        <v>447</v>
      </c>
      <c r="E10" s="145">
        <f>SUM(E11:E13)</f>
        <v>811</v>
      </c>
      <c r="F10" s="144">
        <f t="shared" si="0"/>
        <v>242700</v>
      </c>
      <c r="G10" s="149">
        <f t="shared" si="1"/>
        <v>0.2536164111867095</v>
      </c>
      <c r="H10" s="148">
        <f>SUM(H11:H13)</f>
        <v>134574</v>
      </c>
      <c r="I10" s="147">
        <f>SUM(I11:I13)</f>
        <v>124259</v>
      </c>
      <c r="J10" s="146">
        <f>SUM(J11:J13)</f>
        <v>19</v>
      </c>
      <c r="K10" s="145">
        <f>SUM(K11:K13)</f>
        <v>30</v>
      </c>
      <c r="L10" s="144">
        <f t="shared" si="2"/>
        <v>258882</v>
      </c>
      <c r="M10" s="150">
        <f t="shared" si="3"/>
        <v>-0.06250724268199415</v>
      </c>
      <c r="N10" s="148">
        <f>SUM(N11:N13)</f>
        <v>1278063</v>
      </c>
      <c r="O10" s="147">
        <f>SUM(O11:O13)</f>
        <v>1269406</v>
      </c>
      <c r="P10" s="146">
        <f>SUM(P11:P13)</f>
        <v>1749</v>
      </c>
      <c r="Q10" s="145">
        <f>SUM(Q11:Q13)</f>
        <v>3182</v>
      </c>
      <c r="R10" s="144">
        <f t="shared" si="4"/>
        <v>2552400</v>
      </c>
      <c r="S10" s="149">
        <f t="shared" si="5"/>
        <v>0.2814998857413095</v>
      </c>
      <c r="T10" s="148">
        <f>SUM(T11:T13)</f>
        <v>1340484</v>
      </c>
      <c r="U10" s="147">
        <f>SUM(U11:U13)</f>
        <v>1272097</v>
      </c>
      <c r="V10" s="146">
        <f>SUM(V11:V13)</f>
        <v>5328</v>
      </c>
      <c r="W10" s="145">
        <f>SUM(W11:W13)</f>
        <v>1513</v>
      </c>
      <c r="X10" s="144">
        <f t="shared" si="6"/>
        <v>2619422</v>
      </c>
      <c r="Y10" s="214">
        <f aca="true" t="shared" si="7" ref="Y10:Y53">IF(ISERROR(R10/X10-1),"         /0",IF(R10/X10&gt;5,"  *  ",(R10/X10-1)))</f>
        <v>-0.02558656069926879</v>
      </c>
    </row>
    <row r="11" spans="1:25" ht="19.5" customHeight="1">
      <c r="A11" s="272" t="s">
        <v>356</v>
      </c>
      <c r="B11" s="273">
        <v>114987</v>
      </c>
      <c r="C11" s="274">
        <v>111623</v>
      </c>
      <c r="D11" s="275">
        <v>447</v>
      </c>
      <c r="E11" s="296">
        <v>811</v>
      </c>
      <c r="F11" s="297">
        <f t="shared" si="0"/>
        <v>227868</v>
      </c>
      <c r="G11" s="276">
        <f t="shared" si="1"/>
        <v>0.2381172821767331</v>
      </c>
      <c r="H11" s="273">
        <v>127909</v>
      </c>
      <c r="I11" s="274">
        <v>118370</v>
      </c>
      <c r="J11" s="275">
        <v>17</v>
      </c>
      <c r="K11" s="296">
        <v>25</v>
      </c>
      <c r="L11" s="297">
        <f t="shared" si="2"/>
        <v>246321</v>
      </c>
      <c r="M11" s="298">
        <f t="shared" si="3"/>
        <v>-0.0749144409124679</v>
      </c>
      <c r="N11" s="273">
        <v>1196598</v>
      </c>
      <c r="O11" s="274">
        <v>1194859</v>
      </c>
      <c r="P11" s="275">
        <v>1733</v>
      </c>
      <c r="Q11" s="296">
        <v>3102</v>
      </c>
      <c r="R11" s="297">
        <f t="shared" si="4"/>
        <v>2396292</v>
      </c>
      <c r="S11" s="276">
        <f t="shared" si="5"/>
        <v>0.2642829980421619</v>
      </c>
      <c r="T11" s="293">
        <v>1277548</v>
      </c>
      <c r="U11" s="274">
        <v>1215573</v>
      </c>
      <c r="V11" s="275">
        <v>941</v>
      </c>
      <c r="W11" s="296">
        <v>1508</v>
      </c>
      <c r="X11" s="297">
        <f t="shared" si="6"/>
        <v>2495570</v>
      </c>
      <c r="Y11" s="278">
        <f t="shared" si="7"/>
        <v>-0.03978169316028002</v>
      </c>
    </row>
    <row r="12" spans="1:25" ht="19.5" customHeight="1">
      <c r="A12" s="279" t="s">
        <v>357</v>
      </c>
      <c r="B12" s="280">
        <v>6623</v>
      </c>
      <c r="C12" s="281">
        <v>5804</v>
      </c>
      <c r="D12" s="282">
        <v>0</v>
      </c>
      <c r="E12" s="299">
        <v>0</v>
      </c>
      <c r="F12" s="300">
        <f t="shared" si="0"/>
        <v>12427</v>
      </c>
      <c r="G12" s="283">
        <f t="shared" si="1"/>
        <v>0.012985954436824225</v>
      </c>
      <c r="H12" s="280">
        <v>4725</v>
      </c>
      <c r="I12" s="281">
        <v>3984</v>
      </c>
      <c r="J12" s="282">
        <v>0</v>
      </c>
      <c r="K12" s="299">
        <v>0</v>
      </c>
      <c r="L12" s="300">
        <f t="shared" si="2"/>
        <v>8709</v>
      </c>
      <c r="M12" s="301">
        <f t="shared" si="3"/>
        <v>0.42691468595705584</v>
      </c>
      <c r="N12" s="280">
        <v>61629</v>
      </c>
      <c r="O12" s="281">
        <v>54206</v>
      </c>
      <c r="P12" s="282">
        <v>1</v>
      </c>
      <c r="Q12" s="299">
        <v>0</v>
      </c>
      <c r="R12" s="300">
        <f t="shared" si="4"/>
        <v>115836</v>
      </c>
      <c r="S12" s="283">
        <f t="shared" si="5"/>
        <v>0.012775356826802354</v>
      </c>
      <c r="T12" s="294">
        <v>44572</v>
      </c>
      <c r="U12" s="281">
        <v>38478</v>
      </c>
      <c r="V12" s="282">
        <v>4380</v>
      </c>
      <c r="W12" s="299">
        <v>0</v>
      </c>
      <c r="X12" s="300">
        <f t="shared" si="6"/>
        <v>87430</v>
      </c>
      <c r="Y12" s="285">
        <f t="shared" si="7"/>
        <v>0.3248999199359488</v>
      </c>
    </row>
    <row r="13" spans="1:25" ht="19.5" customHeight="1" thickBot="1">
      <c r="A13" s="286" t="s">
        <v>358</v>
      </c>
      <c r="B13" s="287">
        <v>1214</v>
      </c>
      <c r="C13" s="288">
        <v>1191</v>
      </c>
      <c r="D13" s="289">
        <v>0</v>
      </c>
      <c r="E13" s="302">
        <v>0</v>
      </c>
      <c r="F13" s="303">
        <f t="shared" si="0"/>
        <v>2405</v>
      </c>
      <c r="G13" s="290">
        <f t="shared" si="1"/>
        <v>0.0025131745731521897</v>
      </c>
      <c r="H13" s="287">
        <v>1940</v>
      </c>
      <c r="I13" s="288">
        <v>1905</v>
      </c>
      <c r="J13" s="289">
        <v>2</v>
      </c>
      <c r="K13" s="302">
        <v>5</v>
      </c>
      <c r="L13" s="303">
        <f t="shared" si="2"/>
        <v>3852</v>
      </c>
      <c r="M13" s="304">
        <f t="shared" si="3"/>
        <v>-0.37564901349948077</v>
      </c>
      <c r="N13" s="287">
        <v>19836</v>
      </c>
      <c r="O13" s="288">
        <v>20341</v>
      </c>
      <c r="P13" s="289">
        <v>15</v>
      </c>
      <c r="Q13" s="302">
        <v>80</v>
      </c>
      <c r="R13" s="303">
        <f t="shared" si="4"/>
        <v>40272</v>
      </c>
      <c r="S13" s="290">
        <f t="shared" si="5"/>
        <v>0.00444153087234525</v>
      </c>
      <c r="T13" s="295">
        <v>18364</v>
      </c>
      <c r="U13" s="288">
        <v>18046</v>
      </c>
      <c r="V13" s="289">
        <v>7</v>
      </c>
      <c r="W13" s="302">
        <v>5</v>
      </c>
      <c r="X13" s="303">
        <f t="shared" si="6"/>
        <v>36422</v>
      </c>
      <c r="Y13" s="292">
        <f t="shared" si="7"/>
        <v>0.10570534292460598</v>
      </c>
    </row>
    <row r="14" spans="1:25" s="142" customFormat="1" ht="19.5" customHeight="1">
      <c r="A14" s="151" t="s">
        <v>55</v>
      </c>
      <c r="B14" s="148">
        <f>SUM(B15:B24)</f>
        <v>129866</v>
      </c>
      <c r="C14" s="147">
        <f>SUM(C15:C24)</f>
        <v>124379</v>
      </c>
      <c r="D14" s="146">
        <f>SUM(D15:D24)</f>
        <v>538</v>
      </c>
      <c r="E14" s="145">
        <f>SUM(E15:E24)</f>
        <v>148</v>
      </c>
      <c r="F14" s="144">
        <f t="shared" si="0"/>
        <v>254931</v>
      </c>
      <c r="G14" s="149">
        <f t="shared" si="1"/>
        <v>0.2663975497331646</v>
      </c>
      <c r="H14" s="148">
        <f>SUM(H15:H24)</f>
        <v>124327</v>
      </c>
      <c r="I14" s="147">
        <f>SUM(I15:I24)</f>
        <v>119275</v>
      </c>
      <c r="J14" s="146">
        <f>SUM(J15:J24)</f>
        <v>276</v>
      </c>
      <c r="K14" s="145">
        <f>SUM(K15:K24)</f>
        <v>174</v>
      </c>
      <c r="L14" s="144">
        <f t="shared" si="2"/>
        <v>244052</v>
      </c>
      <c r="M14" s="150">
        <f t="shared" si="3"/>
        <v>0.0445765656499435</v>
      </c>
      <c r="N14" s="148">
        <f>SUM(N15:N24)</f>
        <v>1160255</v>
      </c>
      <c r="O14" s="147">
        <f>SUM(O15:O24)</f>
        <v>1155758</v>
      </c>
      <c r="P14" s="146">
        <f>SUM(P15:P24)</f>
        <v>4132</v>
      </c>
      <c r="Q14" s="145">
        <f>SUM(Q15:Q24)</f>
        <v>4030</v>
      </c>
      <c r="R14" s="144">
        <f t="shared" si="4"/>
        <v>2324175</v>
      </c>
      <c r="S14" s="149">
        <f t="shared" si="5"/>
        <v>0.2563293358967278</v>
      </c>
      <c r="T14" s="148">
        <f>SUM(T15:T24)</f>
        <v>1093592</v>
      </c>
      <c r="U14" s="147">
        <f>SUM(U15:U24)</f>
        <v>1089925</v>
      </c>
      <c r="V14" s="146">
        <f>SUM(V15:V24)</f>
        <v>5831</v>
      </c>
      <c r="W14" s="145">
        <f>SUM(W15:W24)</f>
        <v>4483</v>
      </c>
      <c r="X14" s="144">
        <f t="shared" si="6"/>
        <v>2193831</v>
      </c>
      <c r="Y14" s="143">
        <f t="shared" si="7"/>
        <v>0.05941387463300507</v>
      </c>
    </row>
    <row r="15" spans="1:25" ht="19.5" customHeight="1">
      <c r="A15" s="272" t="s">
        <v>359</v>
      </c>
      <c r="B15" s="273">
        <v>33424</v>
      </c>
      <c r="C15" s="274">
        <v>28216</v>
      </c>
      <c r="D15" s="275">
        <v>215</v>
      </c>
      <c r="E15" s="296">
        <v>16</v>
      </c>
      <c r="F15" s="297">
        <f t="shared" si="0"/>
        <v>61871</v>
      </c>
      <c r="G15" s="276">
        <f t="shared" si="1"/>
        <v>0.06465389771954226</v>
      </c>
      <c r="H15" s="273">
        <v>28366</v>
      </c>
      <c r="I15" s="274">
        <v>26975</v>
      </c>
      <c r="J15" s="275"/>
      <c r="K15" s="296"/>
      <c r="L15" s="297">
        <f t="shared" si="2"/>
        <v>55341</v>
      </c>
      <c r="M15" s="298">
        <f t="shared" si="3"/>
        <v>0.11799569939104826</v>
      </c>
      <c r="N15" s="273">
        <v>302343</v>
      </c>
      <c r="O15" s="274">
        <v>271699</v>
      </c>
      <c r="P15" s="275">
        <v>446</v>
      </c>
      <c r="Q15" s="296">
        <v>145</v>
      </c>
      <c r="R15" s="297">
        <f t="shared" si="4"/>
        <v>574633</v>
      </c>
      <c r="S15" s="276">
        <f t="shared" si="5"/>
        <v>0.06337530318256775</v>
      </c>
      <c r="T15" s="293">
        <v>245652</v>
      </c>
      <c r="U15" s="274">
        <v>238945</v>
      </c>
      <c r="V15" s="275">
        <v>413</v>
      </c>
      <c r="W15" s="296">
        <v>117</v>
      </c>
      <c r="X15" s="297">
        <f t="shared" si="6"/>
        <v>485127</v>
      </c>
      <c r="Y15" s="278">
        <f t="shared" si="7"/>
        <v>0.18450014120013924</v>
      </c>
    </row>
    <row r="16" spans="1:25" ht="19.5" customHeight="1">
      <c r="A16" s="279" t="s">
        <v>360</v>
      </c>
      <c r="B16" s="280">
        <v>29752</v>
      </c>
      <c r="C16" s="281">
        <v>30544</v>
      </c>
      <c r="D16" s="282">
        <v>0</v>
      </c>
      <c r="E16" s="299">
        <v>0</v>
      </c>
      <c r="F16" s="300">
        <f t="shared" si="0"/>
        <v>60296</v>
      </c>
      <c r="G16" s="283">
        <f t="shared" si="1"/>
        <v>0.0630080557433615</v>
      </c>
      <c r="H16" s="280">
        <v>27901</v>
      </c>
      <c r="I16" s="281">
        <v>28474</v>
      </c>
      <c r="J16" s="282">
        <v>173</v>
      </c>
      <c r="K16" s="299">
        <v>85</v>
      </c>
      <c r="L16" s="300">
        <f t="shared" si="2"/>
        <v>56633</v>
      </c>
      <c r="M16" s="301">
        <f t="shared" si="3"/>
        <v>0.06467960376458959</v>
      </c>
      <c r="N16" s="280">
        <v>264007</v>
      </c>
      <c r="O16" s="281">
        <v>268315</v>
      </c>
      <c r="P16" s="282">
        <v>1428</v>
      </c>
      <c r="Q16" s="299">
        <v>1526</v>
      </c>
      <c r="R16" s="300">
        <f t="shared" si="4"/>
        <v>535276</v>
      </c>
      <c r="S16" s="283">
        <f t="shared" si="5"/>
        <v>0.05903468611505453</v>
      </c>
      <c r="T16" s="294">
        <v>246739</v>
      </c>
      <c r="U16" s="281">
        <v>247170</v>
      </c>
      <c r="V16" s="282">
        <v>1004</v>
      </c>
      <c r="W16" s="299">
        <v>871</v>
      </c>
      <c r="X16" s="300">
        <f t="shared" si="6"/>
        <v>495784</v>
      </c>
      <c r="Y16" s="285">
        <f t="shared" si="7"/>
        <v>0.0796556564955706</v>
      </c>
    </row>
    <row r="17" spans="1:25" ht="19.5" customHeight="1">
      <c r="A17" s="279" t="s">
        <v>361</v>
      </c>
      <c r="B17" s="280">
        <v>21035</v>
      </c>
      <c r="C17" s="281">
        <v>22213</v>
      </c>
      <c r="D17" s="282">
        <v>284</v>
      </c>
      <c r="E17" s="299">
        <v>125</v>
      </c>
      <c r="F17" s="300">
        <f t="shared" si="0"/>
        <v>43657</v>
      </c>
      <c r="G17" s="283">
        <f t="shared" si="1"/>
        <v>0.04562064962166534</v>
      </c>
      <c r="H17" s="280">
        <v>19509</v>
      </c>
      <c r="I17" s="281">
        <v>18251</v>
      </c>
      <c r="J17" s="282">
        <v>75</v>
      </c>
      <c r="K17" s="299">
        <v>67</v>
      </c>
      <c r="L17" s="300">
        <f t="shared" si="2"/>
        <v>37902</v>
      </c>
      <c r="M17" s="301">
        <f t="shared" si="3"/>
        <v>0.15183895308954676</v>
      </c>
      <c r="N17" s="280">
        <v>165346</v>
      </c>
      <c r="O17" s="281">
        <v>170243</v>
      </c>
      <c r="P17" s="282">
        <v>433</v>
      </c>
      <c r="Q17" s="299">
        <v>312</v>
      </c>
      <c r="R17" s="300">
        <f t="shared" si="4"/>
        <v>336334</v>
      </c>
      <c r="S17" s="283">
        <f t="shared" si="5"/>
        <v>0.03709370889003197</v>
      </c>
      <c r="T17" s="294">
        <v>170495</v>
      </c>
      <c r="U17" s="281">
        <v>170127</v>
      </c>
      <c r="V17" s="282">
        <v>491</v>
      </c>
      <c r="W17" s="299">
        <v>593</v>
      </c>
      <c r="X17" s="300">
        <f t="shared" si="6"/>
        <v>341706</v>
      </c>
      <c r="Y17" s="285">
        <f t="shared" si="7"/>
        <v>-0.015721116983605787</v>
      </c>
    </row>
    <row r="18" spans="1:25" ht="19.5" customHeight="1">
      <c r="A18" s="279" t="s">
        <v>362</v>
      </c>
      <c r="B18" s="280">
        <v>18111</v>
      </c>
      <c r="C18" s="281">
        <v>16354</v>
      </c>
      <c r="D18" s="282">
        <v>18</v>
      </c>
      <c r="E18" s="299">
        <v>0</v>
      </c>
      <c r="F18" s="300">
        <f>SUM(B18:E18)</f>
        <v>34483</v>
      </c>
      <c r="G18" s="283">
        <f>F18/$F$9</f>
        <v>0.03603401197754967</v>
      </c>
      <c r="H18" s="280">
        <v>19861</v>
      </c>
      <c r="I18" s="281">
        <v>17804</v>
      </c>
      <c r="J18" s="282">
        <v>2</v>
      </c>
      <c r="K18" s="299">
        <v>0</v>
      </c>
      <c r="L18" s="300">
        <f>SUM(H18:K18)</f>
        <v>37667</v>
      </c>
      <c r="M18" s="301">
        <f>IF(ISERROR(F18/L18-1),"         /0",(F18/L18-1))</f>
        <v>-0.08453022539623545</v>
      </c>
      <c r="N18" s="280">
        <v>169812</v>
      </c>
      <c r="O18" s="281">
        <v>165600</v>
      </c>
      <c r="P18" s="282">
        <v>203</v>
      </c>
      <c r="Q18" s="299">
        <v>244</v>
      </c>
      <c r="R18" s="300">
        <f>SUM(N18:Q18)</f>
        <v>335859</v>
      </c>
      <c r="S18" s="283">
        <f>R18/$R$9</f>
        <v>0.03704132194216834</v>
      </c>
      <c r="T18" s="294">
        <v>165947</v>
      </c>
      <c r="U18" s="281">
        <v>152520</v>
      </c>
      <c r="V18" s="282">
        <v>29</v>
      </c>
      <c r="W18" s="299">
        <v>0</v>
      </c>
      <c r="X18" s="300">
        <f>SUM(T18:W18)</f>
        <v>318496</v>
      </c>
      <c r="Y18" s="285">
        <f>IF(ISERROR(R18/X18-1),"         /0",IF(R18/X18&gt;5,"  *  ",(R18/X18-1)))</f>
        <v>0.05451559831206665</v>
      </c>
    </row>
    <row r="19" spans="1:25" ht="19.5" customHeight="1">
      <c r="A19" s="279" t="s">
        <v>363</v>
      </c>
      <c r="B19" s="280">
        <v>15384</v>
      </c>
      <c r="C19" s="281">
        <v>15289</v>
      </c>
      <c r="D19" s="282">
        <v>8</v>
      </c>
      <c r="E19" s="299">
        <v>0</v>
      </c>
      <c r="F19" s="300">
        <f>SUM(B19:E19)</f>
        <v>30681</v>
      </c>
      <c r="G19" s="283">
        <f>F19/$F$9</f>
        <v>0.03206100169600097</v>
      </c>
      <c r="H19" s="280">
        <v>11553</v>
      </c>
      <c r="I19" s="281">
        <v>11458</v>
      </c>
      <c r="J19" s="282"/>
      <c r="K19" s="299"/>
      <c r="L19" s="300">
        <f>SUM(H19:K19)</f>
        <v>23011</v>
      </c>
      <c r="M19" s="301">
        <f>IF(ISERROR(F19/L19-1),"         /0",(F19/L19-1))</f>
        <v>0.3333188475077138</v>
      </c>
      <c r="N19" s="280">
        <v>138917</v>
      </c>
      <c r="O19" s="281">
        <v>142235</v>
      </c>
      <c r="P19" s="282">
        <v>199</v>
      </c>
      <c r="Q19" s="299">
        <v>205</v>
      </c>
      <c r="R19" s="300">
        <f>SUM(N19:Q19)</f>
        <v>281556</v>
      </c>
      <c r="S19" s="283">
        <f>R19/$R$9</f>
        <v>0.031052335774087187</v>
      </c>
      <c r="T19" s="294">
        <v>126072</v>
      </c>
      <c r="U19" s="281">
        <v>122819</v>
      </c>
      <c r="V19" s="282">
        <v>11</v>
      </c>
      <c r="W19" s="299">
        <v>10</v>
      </c>
      <c r="X19" s="300">
        <f>SUM(T19:W19)</f>
        <v>248912</v>
      </c>
      <c r="Y19" s="285">
        <f>IF(ISERROR(R19/X19-1),"         /0",IF(R19/X19&gt;5,"  *  ",(R19/X19-1)))</f>
        <v>0.1311467506588675</v>
      </c>
    </row>
    <row r="20" spans="1:25" ht="19.5" customHeight="1">
      <c r="A20" s="279" t="s">
        <v>364</v>
      </c>
      <c r="B20" s="280">
        <v>7619</v>
      </c>
      <c r="C20" s="281">
        <v>6931</v>
      </c>
      <c r="D20" s="282">
        <v>4</v>
      </c>
      <c r="E20" s="299">
        <v>3</v>
      </c>
      <c r="F20" s="300">
        <f>SUM(B20:E20)</f>
        <v>14557</v>
      </c>
      <c r="G20" s="283">
        <f>F20/$F$9</f>
        <v>0.015211759776040093</v>
      </c>
      <c r="H20" s="280">
        <v>12837</v>
      </c>
      <c r="I20" s="281">
        <v>11854</v>
      </c>
      <c r="J20" s="282">
        <v>26</v>
      </c>
      <c r="K20" s="299">
        <v>22</v>
      </c>
      <c r="L20" s="300">
        <f>SUM(H20:K20)</f>
        <v>24739</v>
      </c>
      <c r="M20" s="301">
        <f>IF(ISERROR(F20/L20-1),"         /0",(F20/L20-1))</f>
        <v>-0.41157686244391445</v>
      </c>
      <c r="N20" s="280">
        <v>83402</v>
      </c>
      <c r="O20" s="281">
        <v>98886</v>
      </c>
      <c r="P20" s="282">
        <v>1402</v>
      </c>
      <c r="Q20" s="299">
        <v>1593</v>
      </c>
      <c r="R20" s="300">
        <f>SUM(N20:Q20)</f>
        <v>185283</v>
      </c>
      <c r="S20" s="283">
        <f>R20/$R$9</f>
        <v>0.020434549181087232</v>
      </c>
      <c r="T20" s="294">
        <v>101577</v>
      </c>
      <c r="U20" s="281">
        <v>120599</v>
      </c>
      <c r="V20" s="282">
        <v>3705</v>
      </c>
      <c r="W20" s="299">
        <v>2824</v>
      </c>
      <c r="X20" s="300">
        <f>SUM(T20:W20)</f>
        <v>228705</v>
      </c>
      <c r="Y20" s="285">
        <f>IF(ISERROR(R20/X20-1),"         /0",IF(R20/X20&gt;5,"  *  ",(R20/X20-1)))</f>
        <v>-0.18986030038696133</v>
      </c>
    </row>
    <row r="21" spans="1:25" ht="19.5" customHeight="1">
      <c r="A21" s="279" t="s">
        <v>365</v>
      </c>
      <c r="B21" s="280">
        <v>2374</v>
      </c>
      <c r="C21" s="281">
        <v>2268</v>
      </c>
      <c r="D21" s="282">
        <v>6</v>
      </c>
      <c r="E21" s="299">
        <v>4</v>
      </c>
      <c r="F21" s="300">
        <f t="shared" si="0"/>
        <v>4652</v>
      </c>
      <c r="G21" s="283">
        <f t="shared" si="1"/>
        <v>0.004861242459170057</v>
      </c>
      <c r="H21" s="280">
        <v>2650</v>
      </c>
      <c r="I21" s="281">
        <v>2955</v>
      </c>
      <c r="J21" s="282"/>
      <c r="K21" s="299"/>
      <c r="L21" s="300">
        <f t="shared" si="2"/>
        <v>5605</v>
      </c>
      <c r="M21" s="301">
        <f t="shared" si="3"/>
        <v>-0.1700267618198037</v>
      </c>
      <c r="N21" s="280">
        <v>21322</v>
      </c>
      <c r="O21" s="281">
        <v>19856</v>
      </c>
      <c r="P21" s="282">
        <v>10</v>
      </c>
      <c r="Q21" s="299">
        <v>4</v>
      </c>
      <c r="R21" s="300">
        <f t="shared" si="4"/>
        <v>41192</v>
      </c>
      <c r="S21" s="283">
        <f t="shared" si="5"/>
        <v>0.004542996118733749</v>
      </c>
      <c r="T21" s="294">
        <v>24257</v>
      </c>
      <c r="U21" s="281">
        <v>24801</v>
      </c>
      <c r="V21" s="282">
        <v>178</v>
      </c>
      <c r="W21" s="299">
        <v>68</v>
      </c>
      <c r="X21" s="300">
        <f t="shared" si="6"/>
        <v>49304</v>
      </c>
      <c r="Y21" s="285">
        <f t="shared" si="7"/>
        <v>-0.1645302612364108</v>
      </c>
    </row>
    <row r="22" spans="1:25" ht="19.5" customHeight="1">
      <c r="A22" s="279" t="s">
        <v>366</v>
      </c>
      <c r="B22" s="280">
        <v>1337</v>
      </c>
      <c r="C22" s="281">
        <v>1517</v>
      </c>
      <c r="D22" s="282">
        <v>3</v>
      </c>
      <c r="E22" s="299">
        <v>0</v>
      </c>
      <c r="F22" s="300">
        <f t="shared" si="0"/>
        <v>2857</v>
      </c>
      <c r="G22" s="283">
        <f t="shared" si="1"/>
        <v>0.002985505095840252</v>
      </c>
      <c r="H22" s="280">
        <v>848</v>
      </c>
      <c r="I22" s="281">
        <v>822</v>
      </c>
      <c r="J22" s="282"/>
      <c r="K22" s="299"/>
      <c r="L22" s="300">
        <f t="shared" si="2"/>
        <v>1670</v>
      </c>
      <c r="M22" s="301">
        <f t="shared" si="3"/>
        <v>0.7107784431137725</v>
      </c>
      <c r="N22" s="280">
        <v>9282</v>
      </c>
      <c r="O22" s="281">
        <v>10912</v>
      </c>
      <c r="P22" s="282">
        <v>8</v>
      </c>
      <c r="Q22" s="299">
        <v>0</v>
      </c>
      <c r="R22" s="300">
        <f t="shared" si="4"/>
        <v>20202</v>
      </c>
      <c r="S22" s="283">
        <f t="shared" si="5"/>
        <v>0.0022280444647178868</v>
      </c>
      <c r="T22" s="294">
        <v>7020</v>
      </c>
      <c r="U22" s="281">
        <v>7278</v>
      </c>
      <c r="V22" s="282"/>
      <c r="W22" s="299"/>
      <c r="X22" s="300">
        <f t="shared" si="6"/>
        <v>14298</v>
      </c>
      <c r="Y22" s="285">
        <f t="shared" si="7"/>
        <v>0.4129248845992446</v>
      </c>
    </row>
    <row r="23" spans="1:25" ht="19.5" customHeight="1">
      <c r="A23" s="279" t="s">
        <v>367</v>
      </c>
      <c r="B23" s="280">
        <v>801</v>
      </c>
      <c r="C23" s="281">
        <v>1032</v>
      </c>
      <c r="D23" s="282">
        <v>0</v>
      </c>
      <c r="E23" s="299">
        <v>0</v>
      </c>
      <c r="F23" s="300">
        <f>SUM(B23:E23)</f>
        <v>1833</v>
      </c>
      <c r="G23" s="283">
        <f>F23/$F$9</f>
        <v>0.001915446566564642</v>
      </c>
      <c r="H23" s="280">
        <v>768</v>
      </c>
      <c r="I23" s="281">
        <v>675</v>
      </c>
      <c r="J23" s="282"/>
      <c r="K23" s="299"/>
      <c r="L23" s="300">
        <f>SUM(H23:K23)</f>
        <v>1443</v>
      </c>
      <c r="M23" s="301">
        <f>IF(ISERROR(F23/L23-1),"         /0",(F23/L23-1))</f>
        <v>0.2702702702702702</v>
      </c>
      <c r="N23" s="280">
        <v>5569</v>
      </c>
      <c r="O23" s="281">
        <v>7916</v>
      </c>
      <c r="P23" s="282">
        <v>0</v>
      </c>
      <c r="Q23" s="299">
        <v>0</v>
      </c>
      <c r="R23" s="300">
        <f>SUM(N23:Q23)</f>
        <v>13485</v>
      </c>
      <c r="S23" s="283">
        <f>R23/$R$9</f>
        <v>0.0014872378777705526</v>
      </c>
      <c r="T23" s="294">
        <v>5490</v>
      </c>
      <c r="U23" s="281">
        <v>5615</v>
      </c>
      <c r="V23" s="282">
        <v>0</v>
      </c>
      <c r="W23" s="299">
        <v>0</v>
      </c>
      <c r="X23" s="300">
        <f>SUM(T23:W23)</f>
        <v>11105</v>
      </c>
      <c r="Y23" s="285">
        <f>IF(ISERROR(R23/X23-1),"         /0",IF(R23/X23&gt;5,"  *  ",(R23/X23-1)))</f>
        <v>0.21431787483115716</v>
      </c>
    </row>
    <row r="24" spans="1:25" ht="19.5" customHeight="1" thickBot="1">
      <c r="A24" s="286" t="s">
        <v>51</v>
      </c>
      <c r="B24" s="287">
        <v>29</v>
      </c>
      <c r="C24" s="288">
        <v>15</v>
      </c>
      <c r="D24" s="289">
        <v>0</v>
      </c>
      <c r="E24" s="302">
        <v>0</v>
      </c>
      <c r="F24" s="303">
        <f t="shared" si="0"/>
        <v>44</v>
      </c>
      <c r="G24" s="290">
        <f t="shared" si="1"/>
        <v>4.597907742981137E-05</v>
      </c>
      <c r="H24" s="287">
        <v>34</v>
      </c>
      <c r="I24" s="288">
        <v>7</v>
      </c>
      <c r="J24" s="289"/>
      <c r="K24" s="302"/>
      <c r="L24" s="303">
        <f t="shared" si="2"/>
        <v>41</v>
      </c>
      <c r="M24" s="304">
        <f t="shared" si="3"/>
        <v>0.07317073170731714</v>
      </c>
      <c r="N24" s="287">
        <v>255</v>
      </c>
      <c r="O24" s="288">
        <v>96</v>
      </c>
      <c r="P24" s="289">
        <v>3</v>
      </c>
      <c r="Q24" s="302">
        <v>1</v>
      </c>
      <c r="R24" s="303">
        <f t="shared" si="4"/>
        <v>355</v>
      </c>
      <c r="S24" s="290">
        <f t="shared" si="5"/>
        <v>3.915235050860558E-05</v>
      </c>
      <c r="T24" s="295">
        <v>343</v>
      </c>
      <c r="U24" s="288">
        <v>51</v>
      </c>
      <c r="V24" s="289"/>
      <c r="W24" s="302"/>
      <c r="X24" s="303">
        <f t="shared" si="6"/>
        <v>394</v>
      </c>
      <c r="Y24" s="292">
        <f t="shared" si="7"/>
        <v>-0.09898477157360408</v>
      </c>
    </row>
    <row r="25" spans="1:25" s="142" customFormat="1" ht="19.5" customHeight="1">
      <c r="A25" s="151" t="s">
        <v>54</v>
      </c>
      <c r="B25" s="148">
        <f>SUM(B26:B38)</f>
        <v>71105</v>
      </c>
      <c r="C25" s="147">
        <f>SUM(C26:C38)</f>
        <v>65011</v>
      </c>
      <c r="D25" s="146">
        <f>SUM(D26:D38)</f>
        <v>77</v>
      </c>
      <c r="E25" s="145">
        <f>SUM(E26:E38)</f>
        <v>334</v>
      </c>
      <c r="F25" s="144">
        <f t="shared" si="0"/>
        <v>136527</v>
      </c>
      <c r="G25" s="149">
        <f t="shared" si="1"/>
        <v>0.14266785236954221</v>
      </c>
      <c r="H25" s="148">
        <f>SUM(H26:H38)</f>
        <v>72414</v>
      </c>
      <c r="I25" s="147">
        <f>SUM(I26:I38)</f>
        <v>60124</v>
      </c>
      <c r="J25" s="146">
        <f>SUM(J26:J38)</f>
        <v>8</v>
      </c>
      <c r="K25" s="145">
        <f>SUM(K26:K38)</f>
        <v>5</v>
      </c>
      <c r="L25" s="144">
        <f t="shared" si="2"/>
        <v>132551</v>
      </c>
      <c r="M25" s="150">
        <f t="shared" si="3"/>
        <v>0.02999600153903037</v>
      </c>
      <c r="N25" s="148">
        <f>SUM(N26:N38)</f>
        <v>634156</v>
      </c>
      <c r="O25" s="147">
        <f>SUM(O26:O38)</f>
        <v>609393</v>
      </c>
      <c r="P25" s="146">
        <f>SUM(P26:P38)</f>
        <v>567</v>
      </c>
      <c r="Q25" s="145">
        <f>SUM(Q26:Q38)</f>
        <v>335</v>
      </c>
      <c r="R25" s="144">
        <f t="shared" si="4"/>
        <v>1244451</v>
      </c>
      <c r="S25" s="149">
        <f t="shared" si="5"/>
        <v>0.1372483992754499</v>
      </c>
      <c r="T25" s="148">
        <f>SUM(T26:T38)</f>
        <v>583719</v>
      </c>
      <c r="U25" s="147">
        <f>SUM(U26:U38)</f>
        <v>521110</v>
      </c>
      <c r="V25" s="146">
        <f>SUM(V26:V38)</f>
        <v>79</v>
      </c>
      <c r="W25" s="145">
        <f>SUM(W26:W38)</f>
        <v>39</v>
      </c>
      <c r="X25" s="144">
        <f t="shared" si="6"/>
        <v>1104947</v>
      </c>
      <c r="Y25" s="143">
        <f t="shared" si="7"/>
        <v>0.12625401942355596</v>
      </c>
    </row>
    <row r="26" spans="1:25" ht="19.5" customHeight="1">
      <c r="A26" s="272" t="s">
        <v>368</v>
      </c>
      <c r="B26" s="273">
        <v>41761</v>
      </c>
      <c r="C26" s="274">
        <v>38429</v>
      </c>
      <c r="D26" s="275">
        <v>63</v>
      </c>
      <c r="E26" s="296">
        <v>334</v>
      </c>
      <c r="F26" s="297">
        <f t="shared" si="0"/>
        <v>80587</v>
      </c>
      <c r="G26" s="276">
        <f t="shared" si="1"/>
        <v>0.08421172529173201</v>
      </c>
      <c r="H26" s="273">
        <v>42206</v>
      </c>
      <c r="I26" s="274">
        <v>34344</v>
      </c>
      <c r="J26" s="275">
        <v>7</v>
      </c>
      <c r="K26" s="296">
        <v>5</v>
      </c>
      <c r="L26" s="297">
        <f t="shared" si="2"/>
        <v>76562</v>
      </c>
      <c r="M26" s="298">
        <f t="shared" si="3"/>
        <v>0.05257177189728579</v>
      </c>
      <c r="N26" s="273">
        <v>375712</v>
      </c>
      <c r="O26" s="274">
        <v>358956</v>
      </c>
      <c r="P26" s="275">
        <v>528</v>
      </c>
      <c r="Q26" s="296">
        <v>334</v>
      </c>
      <c r="R26" s="297">
        <f t="shared" si="4"/>
        <v>735530</v>
      </c>
      <c r="S26" s="276">
        <f t="shared" si="5"/>
        <v>0.081120361604492</v>
      </c>
      <c r="T26" s="273">
        <v>336618</v>
      </c>
      <c r="U26" s="274">
        <v>296464</v>
      </c>
      <c r="V26" s="275">
        <v>45</v>
      </c>
      <c r="W26" s="296">
        <v>12</v>
      </c>
      <c r="X26" s="297">
        <f t="shared" si="6"/>
        <v>633139</v>
      </c>
      <c r="Y26" s="278">
        <f t="shared" si="7"/>
        <v>0.1617196223893964</v>
      </c>
    </row>
    <row r="27" spans="1:25" ht="19.5" customHeight="1">
      <c r="A27" s="414" t="s">
        <v>369</v>
      </c>
      <c r="B27" s="415">
        <v>6128</v>
      </c>
      <c r="C27" s="416">
        <v>6198</v>
      </c>
      <c r="D27" s="417">
        <v>7</v>
      </c>
      <c r="E27" s="418">
        <v>0</v>
      </c>
      <c r="F27" s="419">
        <f aca="true" t="shared" si="8" ref="F27:F38">SUM(B27:E27)</f>
        <v>12333</v>
      </c>
      <c r="G27" s="420">
        <f aca="true" t="shared" si="9" ref="G27:G38">F27/$F$9</f>
        <v>0.012887726407769627</v>
      </c>
      <c r="H27" s="415">
        <v>7138</v>
      </c>
      <c r="I27" s="416">
        <v>5898</v>
      </c>
      <c r="J27" s="417">
        <v>1</v>
      </c>
      <c r="K27" s="418"/>
      <c r="L27" s="419">
        <f aca="true" t="shared" si="10" ref="L27:L38">SUM(H27:K27)</f>
        <v>13037</v>
      </c>
      <c r="M27" s="421">
        <f aca="true" t="shared" si="11" ref="M27:M38">IF(ISERROR(F27/L27-1),"         /0",(F27/L27-1))</f>
        <v>-0.054000153409526686</v>
      </c>
      <c r="N27" s="415">
        <v>54281</v>
      </c>
      <c r="O27" s="416">
        <v>57151</v>
      </c>
      <c r="P27" s="417">
        <v>32</v>
      </c>
      <c r="Q27" s="418">
        <v>0</v>
      </c>
      <c r="R27" s="419">
        <f aca="true" t="shared" si="12" ref="R27:R38">SUM(N27:Q27)</f>
        <v>111464</v>
      </c>
      <c r="S27" s="420">
        <f aca="true" t="shared" si="13" ref="S27:S38">R27/$R$9</f>
        <v>0.0122931763298344</v>
      </c>
      <c r="T27" s="415">
        <v>59786</v>
      </c>
      <c r="U27" s="416">
        <v>54884</v>
      </c>
      <c r="V27" s="417">
        <v>17</v>
      </c>
      <c r="W27" s="418">
        <v>0</v>
      </c>
      <c r="X27" s="419">
        <f aca="true" t="shared" si="14" ref="X27:X38">SUM(T27:W27)</f>
        <v>114687</v>
      </c>
      <c r="Y27" s="422">
        <f aca="true" t="shared" si="15" ref="Y27:Y38">IF(ISERROR(R27/X27-1),"         /0",IF(R27/X27&gt;5,"  *  ",(R27/X27-1)))</f>
        <v>-0.028102574834113714</v>
      </c>
    </row>
    <row r="28" spans="1:25" ht="19.5" customHeight="1">
      <c r="A28" s="414" t="s">
        <v>370</v>
      </c>
      <c r="B28" s="415">
        <v>5576</v>
      </c>
      <c r="C28" s="416">
        <v>4326</v>
      </c>
      <c r="D28" s="417">
        <v>0</v>
      </c>
      <c r="E28" s="418">
        <v>0</v>
      </c>
      <c r="F28" s="419">
        <f t="shared" si="8"/>
        <v>9902</v>
      </c>
      <c r="G28" s="420">
        <f t="shared" si="9"/>
        <v>0.01034738237977255</v>
      </c>
      <c r="H28" s="415">
        <v>5382</v>
      </c>
      <c r="I28" s="416">
        <v>4091</v>
      </c>
      <c r="J28" s="417"/>
      <c r="K28" s="418"/>
      <c r="L28" s="419">
        <f t="shared" si="10"/>
        <v>9473</v>
      </c>
      <c r="M28" s="421">
        <f t="shared" si="11"/>
        <v>0.0452866040325135</v>
      </c>
      <c r="N28" s="415">
        <v>49422</v>
      </c>
      <c r="O28" s="416">
        <v>47934</v>
      </c>
      <c r="P28" s="417"/>
      <c r="Q28" s="418"/>
      <c r="R28" s="419">
        <f t="shared" si="12"/>
        <v>97356</v>
      </c>
      <c r="S28" s="420">
        <f t="shared" si="13"/>
        <v>0.010737228834129026</v>
      </c>
      <c r="T28" s="415">
        <v>44472</v>
      </c>
      <c r="U28" s="416">
        <v>40029</v>
      </c>
      <c r="V28" s="417"/>
      <c r="W28" s="418"/>
      <c r="X28" s="419">
        <f t="shared" si="14"/>
        <v>84501</v>
      </c>
      <c r="Y28" s="422">
        <f t="shared" si="15"/>
        <v>0.15212837717896832</v>
      </c>
    </row>
    <row r="29" spans="1:25" ht="19.5" customHeight="1">
      <c r="A29" s="414" t="s">
        <v>371</v>
      </c>
      <c r="B29" s="415">
        <v>5245</v>
      </c>
      <c r="C29" s="416">
        <v>4330</v>
      </c>
      <c r="D29" s="417">
        <v>0</v>
      </c>
      <c r="E29" s="418">
        <v>0</v>
      </c>
      <c r="F29" s="419">
        <f t="shared" si="8"/>
        <v>9575</v>
      </c>
      <c r="G29" s="420">
        <f t="shared" si="9"/>
        <v>0.010005674236146452</v>
      </c>
      <c r="H29" s="415">
        <v>5371</v>
      </c>
      <c r="I29" s="416">
        <v>5001</v>
      </c>
      <c r="J29" s="417"/>
      <c r="K29" s="418"/>
      <c r="L29" s="419">
        <f t="shared" si="10"/>
        <v>10372</v>
      </c>
      <c r="M29" s="421">
        <f t="shared" si="11"/>
        <v>-0.07684149633629</v>
      </c>
      <c r="N29" s="415">
        <v>43471</v>
      </c>
      <c r="O29" s="416">
        <v>42702</v>
      </c>
      <c r="P29" s="417"/>
      <c r="Q29" s="418">
        <v>0</v>
      </c>
      <c r="R29" s="419">
        <f t="shared" si="12"/>
        <v>86173</v>
      </c>
      <c r="S29" s="420">
        <f t="shared" si="13"/>
        <v>0.009503874648952306</v>
      </c>
      <c r="T29" s="415">
        <v>47585</v>
      </c>
      <c r="U29" s="416">
        <v>44010</v>
      </c>
      <c r="V29" s="417"/>
      <c r="W29" s="418"/>
      <c r="X29" s="419">
        <f t="shared" si="14"/>
        <v>91595</v>
      </c>
      <c r="Y29" s="422">
        <f t="shared" si="15"/>
        <v>-0.059195370926360624</v>
      </c>
    </row>
    <row r="30" spans="1:25" ht="19.5" customHeight="1">
      <c r="A30" s="414" t="s">
        <v>372</v>
      </c>
      <c r="B30" s="415">
        <v>3472</v>
      </c>
      <c r="C30" s="416">
        <v>3022</v>
      </c>
      <c r="D30" s="417">
        <v>7</v>
      </c>
      <c r="E30" s="418">
        <v>0</v>
      </c>
      <c r="F30" s="419">
        <f t="shared" si="8"/>
        <v>6501</v>
      </c>
      <c r="G30" s="420">
        <f t="shared" si="9"/>
        <v>0.00679340869025463</v>
      </c>
      <c r="H30" s="415">
        <v>3751</v>
      </c>
      <c r="I30" s="416">
        <v>3040</v>
      </c>
      <c r="J30" s="417"/>
      <c r="K30" s="418">
        <v>0</v>
      </c>
      <c r="L30" s="419">
        <f t="shared" si="10"/>
        <v>6791</v>
      </c>
      <c r="M30" s="421">
        <f t="shared" si="11"/>
        <v>-0.042703578265351205</v>
      </c>
      <c r="N30" s="415">
        <v>29782</v>
      </c>
      <c r="O30" s="416">
        <v>27168</v>
      </c>
      <c r="P30" s="417">
        <v>7</v>
      </c>
      <c r="Q30" s="418">
        <v>1</v>
      </c>
      <c r="R30" s="419">
        <f t="shared" si="12"/>
        <v>56958</v>
      </c>
      <c r="S30" s="420">
        <f t="shared" si="13"/>
        <v>0.006281801634561004</v>
      </c>
      <c r="T30" s="415">
        <v>27639</v>
      </c>
      <c r="U30" s="416">
        <v>22621</v>
      </c>
      <c r="V30" s="417"/>
      <c r="W30" s="418">
        <v>0</v>
      </c>
      <c r="X30" s="419">
        <f t="shared" si="14"/>
        <v>50260</v>
      </c>
      <c r="Y30" s="422">
        <f t="shared" si="15"/>
        <v>0.1332670115399921</v>
      </c>
    </row>
    <row r="31" spans="1:25" ht="19.5" customHeight="1">
      <c r="A31" s="414" t="s">
        <v>373</v>
      </c>
      <c r="B31" s="415">
        <v>2641</v>
      </c>
      <c r="C31" s="416">
        <v>2603</v>
      </c>
      <c r="D31" s="417">
        <v>0</v>
      </c>
      <c r="E31" s="418">
        <v>0</v>
      </c>
      <c r="F31" s="419">
        <f>SUM(B31:E31)</f>
        <v>5244</v>
      </c>
      <c r="G31" s="420">
        <f>F31/$F$9</f>
        <v>0.005479870046407519</v>
      </c>
      <c r="H31" s="415">
        <v>3039</v>
      </c>
      <c r="I31" s="416">
        <v>2247</v>
      </c>
      <c r="J31" s="417">
        <v>0</v>
      </c>
      <c r="K31" s="418"/>
      <c r="L31" s="419">
        <f>SUM(H31:K31)</f>
        <v>5286</v>
      </c>
      <c r="M31" s="421">
        <f>IF(ISERROR(F31/L31-1),"         /0",(F31/L31-1))</f>
        <v>-0.007945516458569779</v>
      </c>
      <c r="N31" s="415">
        <v>26589</v>
      </c>
      <c r="O31" s="416">
        <v>23029</v>
      </c>
      <c r="P31" s="417">
        <v>0</v>
      </c>
      <c r="Q31" s="418">
        <v>0</v>
      </c>
      <c r="R31" s="419">
        <f>SUM(N31:Q31)</f>
        <v>49618</v>
      </c>
      <c r="S31" s="420">
        <f>R31/$R$9</f>
        <v>0.005472285429678849</v>
      </c>
      <c r="T31" s="415">
        <v>24319</v>
      </c>
      <c r="U31" s="416">
        <v>22192</v>
      </c>
      <c r="V31" s="417">
        <v>0</v>
      </c>
      <c r="W31" s="418"/>
      <c r="X31" s="419">
        <f>SUM(T31:W31)</f>
        <v>46511</v>
      </c>
      <c r="Y31" s="422">
        <f>IF(ISERROR(R31/X31-1),"         /0",IF(R31/X31&gt;5,"  *  ",(R31/X31-1)))</f>
        <v>0.06680140181892447</v>
      </c>
    </row>
    <row r="32" spans="1:25" ht="19.5" customHeight="1">
      <c r="A32" s="414" t="s">
        <v>374</v>
      </c>
      <c r="B32" s="415">
        <v>1651</v>
      </c>
      <c r="C32" s="416">
        <v>1060</v>
      </c>
      <c r="D32" s="417">
        <v>0</v>
      </c>
      <c r="E32" s="418">
        <v>0</v>
      </c>
      <c r="F32" s="419">
        <f t="shared" si="8"/>
        <v>2711</v>
      </c>
      <c r="G32" s="420">
        <f t="shared" si="9"/>
        <v>0.0028329381570958777</v>
      </c>
      <c r="H32" s="415">
        <v>1122</v>
      </c>
      <c r="I32" s="416">
        <v>825</v>
      </c>
      <c r="J32" s="417"/>
      <c r="K32" s="418"/>
      <c r="L32" s="419">
        <f t="shared" si="10"/>
        <v>1947</v>
      </c>
      <c r="M32" s="421">
        <f t="shared" si="11"/>
        <v>0.39239856189008737</v>
      </c>
      <c r="N32" s="415">
        <v>11118</v>
      </c>
      <c r="O32" s="416">
        <v>9635</v>
      </c>
      <c r="P32" s="417"/>
      <c r="Q32" s="418"/>
      <c r="R32" s="419">
        <f t="shared" si="12"/>
        <v>20753</v>
      </c>
      <c r="S32" s="420">
        <f t="shared" si="13"/>
        <v>0.0022888133242396943</v>
      </c>
      <c r="T32" s="415">
        <v>6977</v>
      </c>
      <c r="U32" s="416">
        <v>7099</v>
      </c>
      <c r="V32" s="417"/>
      <c r="W32" s="418"/>
      <c r="X32" s="419">
        <f t="shared" si="14"/>
        <v>14076</v>
      </c>
      <c r="Y32" s="422">
        <f t="shared" si="15"/>
        <v>0.47435350951974997</v>
      </c>
    </row>
    <row r="33" spans="1:25" ht="19.5" customHeight="1">
      <c r="A33" s="414" t="s">
        <v>375</v>
      </c>
      <c r="B33" s="415">
        <v>1148</v>
      </c>
      <c r="C33" s="416">
        <v>729</v>
      </c>
      <c r="D33" s="417">
        <v>0</v>
      </c>
      <c r="E33" s="418">
        <v>0</v>
      </c>
      <c r="F33" s="419">
        <f t="shared" si="8"/>
        <v>1877</v>
      </c>
      <c r="G33" s="420">
        <f t="shared" si="9"/>
        <v>0.0019614256439944534</v>
      </c>
      <c r="H33" s="415">
        <v>730</v>
      </c>
      <c r="I33" s="416">
        <v>740</v>
      </c>
      <c r="J33" s="417"/>
      <c r="K33" s="418"/>
      <c r="L33" s="419">
        <f t="shared" si="10"/>
        <v>1470</v>
      </c>
      <c r="M33" s="421">
        <f t="shared" si="11"/>
        <v>0.2768707482993198</v>
      </c>
      <c r="N33" s="415">
        <v>9161</v>
      </c>
      <c r="O33" s="416">
        <v>7688</v>
      </c>
      <c r="P33" s="417"/>
      <c r="Q33" s="418"/>
      <c r="R33" s="419">
        <f t="shared" si="12"/>
        <v>16849</v>
      </c>
      <c r="S33" s="420">
        <f t="shared" si="13"/>
        <v>0.001858247756956325</v>
      </c>
      <c r="T33" s="415">
        <v>6572</v>
      </c>
      <c r="U33" s="416">
        <v>5818</v>
      </c>
      <c r="V33" s="417">
        <v>17</v>
      </c>
      <c r="W33" s="418">
        <v>27</v>
      </c>
      <c r="X33" s="419">
        <f t="shared" si="14"/>
        <v>12434</v>
      </c>
      <c r="Y33" s="422">
        <f t="shared" si="15"/>
        <v>0.35507479491716265</v>
      </c>
    </row>
    <row r="34" spans="1:25" ht="19.5" customHeight="1">
      <c r="A34" s="414" t="s">
        <v>376</v>
      </c>
      <c r="B34" s="415">
        <v>779</v>
      </c>
      <c r="C34" s="416">
        <v>770</v>
      </c>
      <c r="D34" s="417">
        <v>0</v>
      </c>
      <c r="E34" s="418">
        <v>0</v>
      </c>
      <c r="F34" s="419">
        <f t="shared" si="8"/>
        <v>1549</v>
      </c>
      <c r="G34" s="420">
        <f t="shared" si="9"/>
        <v>0.0016186725213358595</v>
      </c>
      <c r="H34" s="415">
        <v>523</v>
      </c>
      <c r="I34" s="416">
        <v>547</v>
      </c>
      <c r="J34" s="417"/>
      <c r="K34" s="418"/>
      <c r="L34" s="419">
        <f t="shared" si="10"/>
        <v>1070</v>
      </c>
      <c r="M34" s="421">
        <f t="shared" si="11"/>
        <v>0.4476635514018692</v>
      </c>
      <c r="N34" s="415">
        <v>7301</v>
      </c>
      <c r="O34" s="416">
        <v>7110</v>
      </c>
      <c r="P34" s="417"/>
      <c r="Q34" s="418"/>
      <c r="R34" s="419">
        <f t="shared" si="12"/>
        <v>14411</v>
      </c>
      <c r="S34" s="420">
        <f t="shared" si="13"/>
        <v>0.0015893648540268026</v>
      </c>
      <c r="T34" s="415">
        <v>4054</v>
      </c>
      <c r="U34" s="416">
        <v>3647</v>
      </c>
      <c r="V34" s="417"/>
      <c r="W34" s="418"/>
      <c r="X34" s="419">
        <f t="shared" si="14"/>
        <v>7701</v>
      </c>
      <c r="Y34" s="422">
        <f t="shared" si="15"/>
        <v>0.8713154135826515</v>
      </c>
    </row>
    <row r="35" spans="1:25" ht="19.5" customHeight="1">
      <c r="A35" s="279" t="s">
        <v>377</v>
      </c>
      <c r="B35" s="280">
        <v>306</v>
      </c>
      <c r="C35" s="281">
        <v>1091</v>
      </c>
      <c r="D35" s="282">
        <v>0</v>
      </c>
      <c r="E35" s="299">
        <v>0</v>
      </c>
      <c r="F35" s="300">
        <f t="shared" si="8"/>
        <v>1397</v>
      </c>
      <c r="G35" s="283">
        <f t="shared" si="9"/>
        <v>0.001459835708396511</v>
      </c>
      <c r="H35" s="280">
        <v>848</v>
      </c>
      <c r="I35" s="281">
        <v>1060</v>
      </c>
      <c r="J35" s="282"/>
      <c r="K35" s="299"/>
      <c r="L35" s="300">
        <f t="shared" si="10"/>
        <v>1908</v>
      </c>
      <c r="M35" s="301">
        <f t="shared" si="11"/>
        <v>-0.2678197064989518</v>
      </c>
      <c r="N35" s="280">
        <v>6525</v>
      </c>
      <c r="O35" s="281">
        <v>7608</v>
      </c>
      <c r="P35" s="282"/>
      <c r="Q35" s="299"/>
      <c r="R35" s="300">
        <f t="shared" si="12"/>
        <v>14133</v>
      </c>
      <c r="S35" s="283">
        <f t="shared" si="13"/>
        <v>0.0015587047034876693</v>
      </c>
      <c r="T35" s="280">
        <v>4439</v>
      </c>
      <c r="U35" s="281">
        <v>5576</v>
      </c>
      <c r="V35" s="282"/>
      <c r="W35" s="299"/>
      <c r="X35" s="300">
        <f t="shared" si="14"/>
        <v>10015</v>
      </c>
      <c r="Y35" s="285">
        <f t="shared" si="15"/>
        <v>0.4111832251622567</v>
      </c>
    </row>
    <row r="36" spans="1:25" ht="19.5" customHeight="1">
      <c r="A36" s="279" t="s">
        <v>378</v>
      </c>
      <c r="B36" s="280">
        <v>634</v>
      </c>
      <c r="C36" s="281">
        <v>567</v>
      </c>
      <c r="D36" s="282">
        <v>0</v>
      </c>
      <c r="E36" s="299">
        <v>0</v>
      </c>
      <c r="F36" s="282">
        <f t="shared" si="8"/>
        <v>1201</v>
      </c>
      <c r="G36" s="283">
        <f t="shared" si="9"/>
        <v>0.0012550198180273514</v>
      </c>
      <c r="H36" s="280">
        <v>528</v>
      </c>
      <c r="I36" s="281">
        <v>413</v>
      </c>
      <c r="J36" s="282"/>
      <c r="K36" s="299"/>
      <c r="L36" s="300">
        <f t="shared" si="10"/>
        <v>941</v>
      </c>
      <c r="M36" s="301">
        <f t="shared" si="11"/>
        <v>0.2763018065887355</v>
      </c>
      <c r="N36" s="280">
        <v>4536</v>
      </c>
      <c r="O36" s="281">
        <v>4312</v>
      </c>
      <c r="P36" s="282"/>
      <c r="Q36" s="299"/>
      <c r="R36" s="300">
        <f t="shared" si="12"/>
        <v>8848</v>
      </c>
      <c r="S36" s="283">
        <f t="shared" si="13"/>
        <v>0.0009758309783102595</v>
      </c>
      <c r="T36" s="280">
        <v>5019</v>
      </c>
      <c r="U36" s="281">
        <v>3733</v>
      </c>
      <c r="V36" s="282"/>
      <c r="W36" s="299"/>
      <c r="X36" s="300">
        <f t="shared" si="14"/>
        <v>8752</v>
      </c>
      <c r="Y36" s="285">
        <f t="shared" si="15"/>
        <v>0.010968921389396646</v>
      </c>
    </row>
    <row r="37" spans="1:25" ht="19.5" customHeight="1">
      <c r="A37" s="279" t="s">
        <v>379</v>
      </c>
      <c r="B37" s="280">
        <v>344</v>
      </c>
      <c r="C37" s="281">
        <v>303</v>
      </c>
      <c r="D37" s="282">
        <v>0</v>
      </c>
      <c r="E37" s="299">
        <v>0</v>
      </c>
      <c r="F37" s="300">
        <f t="shared" si="8"/>
        <v>647</v>
      </c>
      <c r="G37" s="283">
        <f t="shared" si="9"/>
        <v>0.0006761014340247263</v>
      </c>
      <c r="H37" s="280">
        <v>362</v>
      </c>
      <c r="I37" s="281">
        <v>270</v>
      </c>
      <c r="J37" s="282"/>
      <c r="K37" s="299"/>
      <c r="L37" s="300">
        <f t="shared" si="10"/>
        <v>632</v>
      </c>
      <c r="M37" s="301">
        <f t="shared" si="11"/>
        <v>0.023734177215189778</v>
      </c>
      <c r="N37" s="280">
        <v>2576</v>
      </c>
      <c r="O37" s="281">
        <v>2553</v>
      </c>
      <c r="P37" s="282"/>
      <c r="Q37" s="299"/>
      <c r="R37" s="300">
        <f t="shared" si="12"/>
        <v>5129</v>
      </c>
      <c r="S37" s="283">
        <f t="shared" si="13"/>
        <v>0.0005656687486158817</v>
      </c>
      <c r="T37" s="280">
        <v>2653</v>
      </c>
      <c r="U37" s="281">
        <v>2295</v>
      </c>
      <c r="V37" s="282"/>
      <c r="W37" s="299"/>
      <c r="X37" s="300">
        <f t="shared" si="14"/>
        <v>4948</v>
      </c>
      <c r="Y37" s="285">
        <f t="shared" si="15"/>
        <v>0.03658043654001619</v>
      </c>
    </row>
    <row r="38" spans="1:25" ht="19.5" customHeight="1" thickBot="1">
      <c r="A38" s="286" t="s">
        <v>51</v>
      </c>
      <c r="B38" s="287">
        <v>1420</v>
      </c>
      <c r="C38" s="288">
        <v>1583</v>
      </c>
      <c r="D38" s="289">
        <v>0</v>
      </c>
      <c r="E38" s="302">
        <v>0</v>
      </c>
      <c r="F38" s="303">
        <f t="shared" si="8"/>
        <v>3003</v>
      </c>
      <c r="G38" s="290">
        <f t="shared" si="9"/>
        <v>0.003138072034584626</v>
      </c>
      <c r="H38" s="287">
        <v>1414</v>
      </c>
      <c r="I38" s="288">
        <v>1648</v>
      </c>
      <c r="J38" s="289">
        <v>0</v>
      </c>
      <c r="K38" s="302">
        <v>0</v>
      </c>
      <c r="L38" s="303">
        <f t="shared" si="10"/>
        <v>3062</v>
      </c>
      <c r="M38" s="304">
        <f t="shared" si="11"/>
        <v>-0.019268451992161983</v>
      </c>
      <c r="N38" s="287">
        <v>13682</v>
      </c>
      <c r="O38" s="288">
        <v>13547</v>
      </c>
      <c r="P38" s="289">
        <v>0</v>
      </c>
      <c r="Q38" s="302">
        <v>0</v>
      </c>
      <c r="R38" s="303">
        <f t="shared" si="12"/>
        <v>27229</v>
      </c>
      <c r="S38" s="290">
        <f t="shared" si="13"/>
        <v>0.0030030404281656937</v>
      </c>
      <c r="T38" s="287">
        <v>13586</v>
      </c>
      <c r="U38" s="288">
        <v>12742</v>
      </c>
      <c r="V38" s="289">
        <v>0</v>
      </c>
      <c r="W38" s="302">
        <v>0</v>
      </c>
      <c r="X38" s="303">
        <f t="shared" si="14"/>
        <v>26328</v>
      </c>
      <c r="Y38" s="292">
        <f t="shared" si="15"/>
        <v>0.034222120935885725</v>
      </c>
    </row>
    <row r="39" spans="1:25" s="142" customFormat="1" ht="19.5" customHeight="1">
      <c r="A39" s="151" t="s">
        <v>53</v>
      </c>
      <c r="B39" s="148">
        <f>SUM(B40:B48)</f>
        <v>151131</v>
      </c>
      <c r="C39" s="147">
        <f>SUM(C40:C48)</f>
        <v>145235</v>
      </c>
      <c r="D39" s="146">
        <f>SUM(D40:D48)</f>
        <v>136</v>
      </c>
      <c r="E39" s="145">
        <f>SUM(E40:E48)</f>
        <v>427</v>
      </c>
      <c r="F39" s="144">
        <f t="shared" si="0"/>
        <v>296929</v>
      </c>
      <c r="G39" s="149">
        <f t="shared" si="1"/>
        <v>0.3102845791399196</v>
      </c>
      <c r="H39" s="148">
        <f>SUM(H40:H48)</f>
        <v>142084</v>
      </c>
      <c r="I39" s="147">
        <f>SUM(I40:I48)</f>
        <v>136692</v>
      </c>
      <c r="J39" s="146">
        <f>SUM(J40:J48)</f>
        <v>71</v>
      </c>
      <c r="K39" s="145">
        <f>SUM(K40:K48)</f>
        <v>65</v>
      </c>
      <c r="L39" s="144">
        <f t="shared" si="2"/>
        <v>278912</v>
      </c>
      <c r="M39" s="150">
        <f t="shared" si="3"/>
        <v>0.06459743575034427</v>
      </c>
      <c r="N39" s="148">
        <f>SUM(N40:N48)</f>
        <v>1353394</v>
      </c>
      <c r="O39" s="147">
        <f>SUM(O40:O48)</f>
        <v>1309886</v>
      </c>
      <c r="P39" s="146">
        <f>SUM(P40:P48)</f>
        <v>3304</v>
      </c>
      <c r="Q39" s="145">
        <f>SUM(Q40:Q48)</f>
        <v>3248</v>
      </c>
      <c r="R39" s="144">
        <f t="shared" si="4"/>
        <v>2669832</v>
      </c>
      <c r="S39" s="149">
        <f t="shared" si="5"/>
        <v>0.29445126271293365</v>
      </c>
      <c r="T39" s="148">
        <f>SUM(T40:T48)</f>
        <v>1293515</v>
      </c>
      <c r="U39" s="147">
        <f>SUM(U40:U48)</f>
        <v>1238889</v>
      </c>
      <c r="V39" s="146">
        <f>SUM(V40:V48)</f>
        <v>5565</v>
      </c>
      <c r="W39" s="145">
        <f>SUM(W40:W48)</f>
        <v>5818</v>
      </c>
      <c r="X39" s="144">
        <f t="shared" si="6"/>
        <v>2543787</v>
      </c>
      <c r="Y39" s="143">
        <f t="shared" si="7"/>
        <v>0.04955013922156226</v>
      </c>
    </row>
    <row r="40" spans="1:25" s="105" customFormat="1" ht="19.5" customHeight="1">
      <c r="A40" s="272" t="s">
        <v>380</v>
      </c>
      <c r="B40" s="273">
        <v>85726</v>
      </c>
      <c r="C40" s="274">
        <v>79919</v>
      </c>
      <c r="D40" s="275">
        <v>34</v>
      </c>
      <c r="E40" s="296">
        <v>40</v>
      </c>
      <c r="F40" s="297">
        <f t="shared" si="0"/>
        <v>165719</v>
      </c>
      <c r="G40" s="276">
        <f t="shared" si="1"/>
        <v>0.17317288028615707</v>
      </c>
      <c r="H40" s="273">
        <v>79205</v>
      </c>
      <c r="I40" s="274">
        <v>73708</v>
      </c>
      <c r="J40" s="275">
        <v>0</v>
      </c>
      <c r="K40" s="296">
        <v>0</v>
      </c>
      <c r="L40" s="297">
        <f t="shared" si="2"/>
        <v>152913</v>
      </c>
      <c r="M40" s="298">
        <f t="shared" si="3"/>
        <v>0.08374696722973196</v>
      </c>
      <c r="N40" s="273">
        <v>739632</v>
      </c>
      <c r="O40" s="274">
        <v>705076</v>
      </c>
      <c r="P40" s="275">
        <v>1421</v>
      </c>
      <c r="Q40" s="296">
        <v>1546</v>
      </c>
      <c r="R40" s="297">
        <f t="shared" si="4"/>
        <v>1447675</v>
      </c>
      <c r="S40" s="276">
        <f t="shared" si="5"/>
        <v>0.15966163104942416</v>
      </c>
      <c r="T40" s="293">
        <v>749652</v>
      </c>
      <c r="U40" s="274">
        <v>697357</v>
      </c>
      <c r="V40" s="275">
        <v>4811</v>
      </c>
      <c r="W40" s="296">
        <v>5093</v>
      </c>
      <c r="X40" s="297">
        <f t="shared" si="6"/>
        <v>1456913</v>
      </c>
      <c r="Y40" s="278">
        <f t="shared" si="7"/>
        <v>-0.006340804152341284</v>
      </c>
    </row>
    <row r="41" spans="1:25" s="105" customFormat="1" ht="19.5" customHeight="1">
      <c r="A41" s="279" t="s">
        <v>381</v>
      </c>
      <c r="B41" s="280">
        <v>43819</v>
      </c>
      <c r="C41" s="281">
        <v>44273</v>
      </c>
      <c r="D41" s="282">
        <v>36</v>
      </c>
      <c r="E41" s="299">
        <v>9</v>
      </c>
      <c r="F41" s="300">
        <f t="shared" si="0"/>
        <v>88137</v>
      </c>
      <c r="G41" s="283">
        <f t="shared" si="1"/>
        <v>0.09210131698707466</v>
      </c>
      <c r="H41" s="280">
        <v>41542</v>
      </c>
      <c r="I41" s="281">
        <v>40994</v>
      </c>
      <c r="J41" s="282">
        <v>8</v>
      </c>
      <c r="K41" s="299">
        <v>0</v>
      </c>
      <c r="L41" s="300">
        <f t="shared" si="2"/>
        <v>82544</v>
      </c>
      <c r="M41" s="301">
        <f t="shared" si="3"/>
        <v>0.06775780189959302</v>
      </c>
      <c r="N41" s="280">
        <v>393254</v>
      </c>
      <c r="O41" s="281">
        <v>399070</v>
      </c>
      <c r="P41" s="282">
        <v>1134</v>
      </c>
      <c r="Q41" s="299">
        <v>1003</v>
      </c>
      <c r="R41" s="300">
        <f t="shared" si="4"/>
        <v>794461</v>
      </c>
      <c r="S41" s="283">
        <f t="shared" si="5"/>
        <v>0.08761976207723182</v>
      </c>
      <c r="T41" s="294">
        <v>349790</v>
      </c>
      <c r="U41" s="281">
        <v>346920</v>
      </c>
      <c r="V41" s="282">
        <v>415</v>
      </c>
      <c r="W41" s="299">
        <v>402</v>
      </c>
      <c r="X41" s="300">
        <f t="shared" si="6"/>
        <v>697527</v>
      </c>
      <c r="Y41" s="285">
        <f t="shared" si="7"/>
        <v>0.1389680972922911</v>
      </c>
    </row>
    <row r="42" spans="1:25" s="105" customFormat="1" ht="19.5" customHeight="1">
      <c r="A42" s="279" t="s">
        <v>382</v>
      </c>
      <c r="B42" s="280">
        <v>7502</v>
      </c>
      <c r="C42" s="281">
        <v>7743</v>
      </c>
      <c r="D42" s="282">
        <v>0</v>
      </c>
      <c r="E42" s="299">
        <v>6</v>
      </c>
      <c r="F42" s="300">
        <f t="shared" si="0"/>
        <v>15251</v>
      </c>
      <c r="G42" s="283">
        <f t="shared" si="1"/>
        <v>0.01593697522459212</v>
      </c>
      <c r="H42" s="280">
        <v>5576</v>
      </c>
      <c r="I42" s="281">
        <v>5977</v>
      </c>
      <c r="J42" s="282"/>
      <c r="K42" s="299"/>
      <c r="L42" s="300">
        <f t="shared" si="2"/>
        <v>11553</v>
      </c>
      <c r="M42" s="301">
        <f t="shared" si="3"/>
        <v>0.32009001990824903</v>
      </c>
      <c r="N42" s="280">
        <v>73996</v>
      </c>
      <c r="O42" s="281">
        <v>71289</v>
      </c>
      <c r="P42" s="282">
        <v>26</v>
      </c>
      <c r="Q42" s="299">
        <v>28</v>
      </c>
      <c r="R42" s="300">
        <f t="shared" si="4"/>
        <v>145339</v>
      </c>
      <c r="S42" s="283">
        <f t="shared" si="5"/>
        <v>0.016029192874845707</v>
      </c>
      <c r="T42" s="294">
        <v>55025</v>
      </c>
      <c r="U42" s="281">
        <v>53718</v>
      </c>
      <c r="V42" s="282">
        <v>128</v>
      </c>
      <c r="W42" s="299">
        <v>35</v>
      </c>
      <c r="X42" s="300">
        <f t="shared" si="6"/>
        <v>108906</v>
      </c>
      <c r="Y42" s="285">
        <f t="shared" si="7"/>
        <v>0.3345362055350485</v>
      </c>
    </row>
    <row r="43" spans="1:25" s="105" customFormat="1" ht="19.5" customHeight="1">
      <c r="A43" s="279" t="s">
        <v>383</v>
      </c>
      <c r="B43" s="280">
        <v>4899</v>
      </c>
      <c r="C43" s="281">
        <v>5121</v>
      </c>
      <c r="D43" s="282">
        <v>62</v>
      </c>
      <c r="E43" s="299">
        <v>372</v>
      </c>
      <c r="F43" s="300">
        <f>SUM(B43:E43)</f>
        <v>10454</v>
      </c>
      <c r="G43" s="283">
        <f>F43/$F$9</f>
        <v>0.010924210805710183</v>
      </c>
      <c r="H43" s="280">
        <v>7235</v>
      </c>
      <c r="I43" s="281">
        <v>7655</v>
      </c>
      <c r="J43" s="282">
        <v>30</v>
      </c>
      <c r="K43" s="299">
        <v>28</v>
      </c>
      <c r="L43" s="300">
        <f>SUM(H43:K43)</f>
        <v>14948</v>
      </c>
      <c r="M43" s="301">
        <f>IF(ISERROR(F43/L43-1),"         /0",(F43/L43-1))</f>
        <v>-0.30064222638480065</v>
      </c>
      <c r="N43" s="280">
        <v>61590</v>
      </c>
      <c r="O43" s="281">
        <v>63541</v>
      </c>
      <c r="P43" s="282">
        <v>532</v>
      </c>
      <c r="Q43" s="299">
        <v>616</v>
      </c>
      <c r="R43" s="300">
        <f>SUM(N43:Q43)</f>
        <v>126279</v>
      </c>
      <c r="S43" s="283">
        <f>R43/$R$9</f>
        <v>0.013927097661623108</v>
      </c>
      <c r="T43" s="294">
        <v>60903</v>
      </c>
      <c r="U43" s="281">
        <v>66779</v>
      </c>
      <c r="V43" s="282">
        <v>146</v>
      </c>
      <c r="W43" s="299">
        <v>147</v>
      </c>
      <c r="X43" s="300">
        <f>SUM(T43:W43)</f>
        <v>127975</v>
      </c>
      <c r="Y43" s="285">
        <f>IF(ISERROR(R43/X43-1),"         /0",IF(R43/X43&gt;5,"  *  ",(R43/X43-1)))</f>
        <v>-0.013252588396171161</v>
      </c>
    </row>
    <row r="44" spans="1:25" s="105" customFormat="1" ht="19.5" customHeight="1">
      <c r="A44" s="279" t="s">
        <v>384</v>
      </c>
      <c r="B44" s="280">
        <v>4328</v>
      </c>
      <c r="C44" s="281">
        <v>3306</v>
      </c>
      <c r="D44" s="282">
        <v>0</v>
      </c>
      <c r="E44" s="299">
        <v>0</v>
      </c>
      <c r="F44" s="300">
        <f>SUM(B44:E44)</f>
        <v>7634</v>
      </c>
      <c r="G44" s="283">
        <f>F44/$F$9</f>
        <v>0.007977369934072272</v>
      </c>
      <c r="H44" s="280">
        <v>3669</v>
      </c>
      <c r="I44" s="281">
        <v>3745</v>
      </c>
      <c r="J44" s="282"/>
      <c r="K44" s="299"/>
      <c r="L44" s="300">
        <f>SUM(H44:K44)</f>
        <v>7414</v>
      </c>
      <c r="M44" s="301">
        <f>IF(ISERROR(F44/L44-1),"         /0",(F44/L44-1))</f>
        <v>0.029673590504450953</v>
      </c>
      <c r="N44" s="280">
        <v>39417</v>
      </c>
      <c r="O44" s="281">
        <v>30330</v>
      </c>
      <c r="P44" s="282">
        <v>21</v>
      </c>
      <c r="Q44" s="299">
        <v>3</v>
      </c>
      <c r="R44" s="300">
        <f>SUM(N44:Q44)</f>
        <v>69771</v>
      </c>
      <c r="S44" s="283">
        <f>R44/$R$9</f>
        <v>0.007694925767143436</v>
      </c>
      <c r="T44" s="294">
        <v>30180</v>
      </c>
      <c r="U44" s="281">
        <v>30365</v>
      </c>
      <c r="V44" s="282"/>
      <c r="W44" s="299">
        <v>70</v>
      </c>
      <c r="X44" s="300">
        <f>SUM(T44:W44)</f>
        <v>60615</v>
      </c>
      <c r="Y44" s="285">
        <f>IF(ISERROR(R44/X44-1),"         /0",IF(R44/X44&gt;5,"  *  ",(R44/X44-1)))</f>
        <v>0.15105171987131905</v>
      </c>
    </row>
    <row r="45" spans="1:25" s="105" customFormat="1" ht="19.5" customHeight="1">
      <c r="A45" s="279" t="s">
        <v>385</v>
      </c>
      <c r="B45" s="280">
        <v>2863</v>
      </c>
      <c r="C45" s="281">
        <v>2878</v>
      </c>
      <c r="D45" s="282">
        <v>0</v>
      </c>
      <c r="E45" s="299">
        <v>0</v>
      </c>
      <c r="F45" s="300">
        <f>SUM(B45:E45)</f>
        <v>5741</v>
      </c>
      <c r="G45" s="283">
        <f>F45/$F$9</f>
        <v>0.0059992246255578885</v>
      </c>
      <c r="H45" s="280">
        <v>2946</v>
      </c>
      <c r="I45" s="281">
        <v>2879</v>
      </c>
      <c r="J45" s="282">
        <v>3</v>
      </c>
      <c r="K45" s="299">
        <v>2</v>
      </c>
      <c r="L45" s="300">
        <f>SUM(H45:K45)</f>
        <v>5830</v>
      </c>
      <c r="M45" s="301">
        <f>IF(ISERROR(F45/L45-1),"         /0",(F45/L45-1))</f>
        <v>-0.015265866209262402</v>
      </c>
      <c r="N45" s="280">
        <v>28180</v>
      </c>
      <c r="O45" s="281">
        <v>25789</v>
      </c>
      <c r="P45" s="282">
        <v>132</v>
      </c>
      <c r="Q45" s="299">
        <v>12</v>
      </c>
      <c r="R45" s="300">
        <f>SUM(N45:Q45)</f>
        <v>54113</v>
      </c>
      <c r="S45" s="283">
        <f>R45/$R$9</f>
        <v>0.0059680313889357</v>
      </c>
      <c r="T45" s="294">
        <v>27399</v>
      </c>
      <c r="U45" s="281">
        <v>26026</v>
      </c>
      <c r="V45" s="282">
        <v>20</v>
      </c>
      <c r="W45" s="299">
        <v>9</v>
      </c>
      <c r="X45" s="300">
        <f>SUM(T45:W45)</f>
        <v>53454</v>
      </c>
      <c r="Y45" s="285">
        <f>IF(ISERROR(R45/X45-1),"         /0",IF(R45/X45&gt;5,"  *  ",(R45/X45-1)))</f>
        <v>0.012328357092079134</v>
      </c>
    </row>
    <row r="46" spans="1:25" s="105" customFormat="1" ht="19.5" customHeight="1">
      <c r="A46" s="279" t="s">
        <v>386</v>
      </c>
      <c r="B46" s="280">
        <v>1185</v>
      </c>
      <c r="C46" s="281">
        <v>1347</v>
      </c>
      <c r="D46" s="282">
        <v>0</v>
      </c>
      <c r="E46" s="299">
        <v>0</v>
      </c>
      <c r="F46" s="300">
        <f>SUM(B46:E46)</f>
        <v>2532</v>
      </c>
      <c r="G46" s="283">
        <f>F46/$F$9</f>
        <v>0.002645886910279145</v>
      </c>
      <c r="H46" s="280">
        <v>1206</v>
      </c>
      <c r="I46" s="281">
        <v>1176</v>
      </c>
      <c r="J46" s="282">
        <v>30</v>
      </c>
      <c r="K46" s="299">
        <v>35</v>
      </c>
      <c r="L46" s="300">
        <f>SUM(H46:K46)</f>
        <v>2447</v>
      </c>
      <c r="M46" s="301">
        <f>IF(ISERROR(F46/L46-1),"         /0",(F46/L46-1))</f>
        <v>0.03473641193297916</v>
      </c>
      <c r="N46" s="280">
        <v>10316</v>
      </c>
      <c r="O46" s="281">
        <v>9042</v>
      </c>
      <c r="P46" s="282">
        <v>19</v>
      </c>
      <c r="Q46" s="299">
        <v>26</v>
      </c>
      <c r="R46" s="300">
        <f>SUM(N46:Q46)</f>
        <v>19403</v>
      </c>
      <c r="S46" s="283">
        <f>R46/$R$9</f>
        <v>0.0021399241039957015</v>
      </c>
      <c r="T46" s="294">
        <v>11596</v>
      </c>
      <c r="U46" s="281">
        <v>11912</v>
      </c>
      <c r="V46" s="282">
        <v>32</v>
      </c>
      <c r="W46" s="299">
        <v>60</v>
      </c>
      <c r="X46" s="300">
        <f>SUM(T46:W46)</f>
        <v>23600</v>
      </c>
      <c r="Y46" s="285">
        <f>IF(ISERROR(R46/X46-1),"         /0",IF(R46/X46&gt;5,"  *  ",(R46/X46-1)))</f>
        <v>-0.17783898305084744</v>
      </c>
    </row>
    <row r="47" spans="1:25" s="105" customFormat="1" ht="19.5" customHeight="1">
      <c r="A47" s="279" t="s">
        <v>387</v>
      </c>
      <c r="B47" s="280">
        <v>587</v>
      </c>
      <c r="C47" s="281">
        <v>413</v>
      </c>
      <c r="D47" s="282">
        <v>0</v>
      </c>
      <c r="E47" s="299">
        <v>0</v>
      </c>
      <c r="F47" s="300">
        <f>SUM(B47:E47)</f>
        <v>1000</v>
      </c>
      <c r="G47" s="283">
        <f>F47/$F$9</f>
        <v>0.001044979032495713</v>
      </c>
      <c r="H47" s="280">
        <v>491</v>
      </c>
      <c r="I47" s="281">
        <v>373</v>
      </c>
      <c r="J47" s="282"/>
      <c r="K47" s="299"/>
      <c r="L47" s="300">
        <f>SUM(H47:K47)</f>
        <v>864</v>
      </c>
      <c r="M47" s="301">
        <f>IF(ISERROR(F47/L47-1),"         /0",(F47/L47-1))</f>
        <v>0.15740740740740744</v>
      </c>
      <c r="N47" s="280">
        <v>4466</v>
      </c>
      <c r="O47" s="281">
        <v>3637</v>
      </c>
      <c r="P47" s="282"/>
      <c r="Q47" s="299"/>
      <c r="R47" s="300">
        <f>SUM(N47:Q47)</f>
        <v>8103</v>
      </c>
      <c r="S47" s="283">
        <f>R47/$R$9</f>
        <v>0.0008936661863978338</v>
      </c>
      <c r="T47" s="294">
        <v>7230</v>
      </c>
      <c r="U47" s="281">
        <v>3771</v>
      </c>
      <c r="V47" s="282">
        <v>7</v>
      </c>
      <c r="W47" s="299"/>
      <c r="X47" s="300">
        <f>SUM(T47:W47)</f>
        <v>11008</v>
      </c>
      <c r="Y47" s="285">
        <f>IF(ISERROR(R47/X47-1),"         /0",IF(R47/X47&gt;5,"  *  ",(R47/X47-1)))</f>
        <v>-0.2638989825581395</v>
      </c>
    </row>
    <row r="48" spans="1:25" s="105" customFormat="1" ht="19.5" customHeight="1" thickBot="1">
      <c r="A48" s="279" t="s">
        <v>51</v>
      </c>
      <c r="B48" s="280">
        <v>222</v>
      </c>
      <c r="C48" s="281">
        <v>235</v>
      </c>
      <c r="D48" s="282">
        <v>4</v>
      </c>
      <c r="E48" s="299">
        <v>0</v>
      </c>
      <c r="F48" s="300">
        <f t="shared" si="0"/>
        <v>461</v>
      </c>
      <c r="G48" s="283">
        <f t="shared" si="1"/>
        <v>0.0004817353339805237</v>
      </c>
      <c r="H48" s="280">
        <v>214</v>
      </c>
      <c r="I48" s="281">
        <v>185</v>
      </c>
      <c r="J48" s="282"/>
      <c r="K48" s="299"/>
      <c r="L48" s="300">
        <f t="shared" si="2"/>
        <v>399</v>
      </c>
      <c r="M48" s="301">
        <f t="shared" si="3"/>
        <v>0.15538847117794496</v>
      </c>
      <c r="N48" s="280">
        <v>2543</v>
      </c>
      <c r="O48" s="281">
        <v>2112</v>
      </c>
      <c r="P48" s="282">
        <v>19</v>
      </c>
      <c r="Q48" s="299">
        <v>14</v>
      </c>
      <c r="R48" s="300">
        <f t="shared" si="4"/>
        <v>4688</v>
      </c>
      <c r="S48" s="283">
        <f t="shared" si="5"/>
        <v>0.0005170316033361773</v>
      </c>
      <c r="T48" s="294">
        <v>1740</v>
      </c>
      <c r="U48" s="281">
        <v>2041</v>
      </c>
      <c r="V48" s="282">
        <v>6</v>
      </c>
      <c r="W48" s="299">
        <v>2</v>
      </c>
      <c r="X48" s="300">
        <f t="shared" si="6"/>
        <v>3789</v>
      </c>
      <c r="Y48" s="285">
        <f t="shared" si="7"/>
        <v>0.23726576933227772</v>
      </c>
    </row>
    <row r="49" spans="1:25" s="142" customFormat="1" ht="19.5" customHeight="1">
      <c r="A49" s="151" t="s">
        <v>52</v>
      </c>
      <c r="B49" s="148">
        <f>SUM(B50:B52)</f>
        <v>10070</v>
      </c>
      <c r="C49" s="147">
        <f>SUM(C50:C52)</f>
        <v>9792</v>
      </c>
      <c r="D49" s="146">
        <f>SUM(D50:D52)</f>
        <v>82</v>
      </c>
      <c r="E49" s="145">
        <f>SUM(E50:E52)</f>
        <v>38</v>
      </c>
      <c r="F49" s="144">
        <f t="shared" si="0"/>
        <v>19982</v>
      </c>
      <c r="G49" s="149">
        <f t="shared" si="1"/>
        <v>0.020880771027329336</v>
      </c>
      <c r="H49" s="148">
        <f>SUM(H50:H52)</f>
        <v>10646</v>
      </c>
      <c r="I49" s="147">
        <f>SUM(I50:I52)</f>
        <v>10498</v>
      </c>
      <c r="J49" s="146">
        <f>SUM(J50:J52)</f>
        <v>66</v>
      </c>
      <c r="K49" s="145">
        <f>SUM(K50:K52)</f>
        <v>75</v>
      </c>
      <c r="L49" s="144">
        <f t="shared" si="2"/>
        <v>21285</v>
      </c>
      <c r="M49" s="150">
        <f t="shared" si="3"/>
        <v>-0.06121681935635426</v>
      </c>
      <c r="N49" s="148">
        <f>SUM(N50:N52)</f>
        <v>109641</v>
      </c>
      <c r="O49" s="147">
        <f>SUM(O50:O52)</f>
        <v>113349</v>
      </c>
      <c r="P49" s="146">
        <f>SUM(P50:P52)</f>
        <v>2402</v>
      </c>
      <c r="Q49" s="145">
        <f>SUM(Q50:Q52)</f>
        <v>2384</v>
      </c>
      <c r="R49" s="144">
        <f t="shared" si="4"/>
        <v>227776</v>
      </c>
      <c r="S49" s="149">
        <f t="shared" si="5"/>
        <v>0.02512103039281167</v>
      </c>
      <c r="T49" s="148">
        <f>SUM(T50:T52)</f>
        <v>103372</v>
      </c>
      <c r="U49" s="147">
        <f>SUM(U50:U52)</f>
        <v>103584</v>
      </c>
      <c r="V49" s="146">
        <f>SUM(V50:V52)</f>
        <v>755</v>
      </c>
      <c r="W49" s="145">
        <f>SUM(W50:W52)</f>
        <v>739</v>
      </c>
      <c r="X49" s="144">
        <f t="shared" si="6"/>
        <v>208450</v>
      </c>
      <c r="Y49" s="143">
        <f t="shared" si="7"/>
        <v>0.09271288078675943</v>
      </c>
    </row>
    <row r="50" spans="1:25" ht="19.5" customHeight="1">
      <c r="A50" s="424" t="s">
        <v>388</v>
      </c>
      <c r="B50" s="425">
        <v>7534</v>
      </c>
      <c r="C50" s="426">
        <v>7233</v>
      </c>
      <c r="D50" s="427">
        <v>71</v>
      </c>
      <c r="E50" s="428">
        <v>34</v>
      </c>
      <c r="F50" s="429">
        <f t="shared" si="0"/>
        <v>14872</v>
      </c>
      <c r="G50" s="430">
        <f t="shared" si="1"/>
        <v>0.015540928171276244</v>
      </c>
      <c r="H50" s="425">
        <v>7801</v>
      </c>
      <c r="I50" s="426">
        <v>7561</v>
      </c>
      <c r="J50" s="427">
        <v>27</v>
      </c>
      <c r="K50" s="428">
        <v>28</v>
      </c>
      <c r="L50" s="429">
        <f t="shared" si="2"/>
        <v>15417</v>
      </c>
      <c r="M50" s="431">
        <f t="shared" si="3"/>
        <v>-0.0353505870143348</v>
      </c>
      <c r="N50" s="425">
        <v>74434</v>
      </c>
      <c r="O50" s="426">
        <v>76053</v>
      </c>
      <c r="P50" s="427">
        <v>2095</v>
      </c>
      <c r="Q50" s="428">
        <v>2072</v>
      </c>
      <c r="R50" s="429">
        <f t="shared" si="4"/>
        <v>154654</v>
      </c>
      <c r="S50" s="430">
        <f t="shared" si="5"/>
        <v>0.01705652849452926</v>
      </c>
      <c r="T50" s="432">
        <v>72420</v>
      </c>
      <c r="U50" s="426">
        <v>71377</v>
      </c>
      <c r="V50" s="427">
        <v>115</v>
      </c>
      <c r="W50" s="428">
        <v>77</v>
      </c>
      <c r="X50" s="429">
        <f t="shared" si="6"/>
        <v>143989</v>
      </c>
      <c r="Y50" s="433">
        <f t="shared" si="7"/>
        <v>0.07406815798429056</v>
      </c>
    </row>
    <row r="51" spans="1:25" ht="19.5" customHeight="1">
      <c r="A51" s="414" t="s">
        <v>389</v>
      </c>
      <c r="B51" s="415">
        <v>2457</v>
      </c>
      <c r="C51" s="416">
        <v>2357</v>
      </c>
      <c r="D51" s="417">
        <v>11</v>
      </c>
      <c r="E51" s="418">
        <v>4</v>
      </c>
      <c r="F51" s="419">
        <f>SUM(B51:E51)</f>
        <v>4829</v>
      </c>
      <c r="G51" s="420">
        <f>F51/$F$9</f>
        <v>0.005046203747921798</v>
      </c>
      <c r="H51" s="415">
        <v>2623</v>
      </c>
      <c r="I51" s="416">
        <v>2638</v>
      </c>
      <c r="J51" s="417">
        <v>28</v>
      </c>
      <c r="K51" s="418">
        <v>39</v>
      </c>
      <c r="L51" s="419">
        <f>SUM(H51:K51)</f>
        <v>5328</v>
      </c>
      <c r="M51" s="421">
        <f>IF(ISERROR(F51/L51-1),"         /0",(F51/L51-1))</f>
        <v>-0.09365615615615619</v>
      </c>
      <c r="N51" s="415">
        <v>31865</v>
      </c>
      <c r="O51" s="416">
        <v>33377</v>
      </c>
      <c r="P51" s="417">
        <v>259</v>
      </c>
      <c r="Q51" s="418">
        <v>162</v>
      </c>
      <c r="R51" s="419">
        <f>SUM(N51:Q51)</f>
        <v>65663</v>
      </c>
      <c r="S51" s="420">
        <f>R51/$R$9</f>
        <v>0.00724186138435653</v>
      </c>
      <c r="T51" s="423">
        <v>27731</v>
      </c>
      <c r="U51" s="416">
        <v>27970</v>
      </c>
      <c r="V51" s="417">
        <v>571</v>
      </c>
      <c r="W51" s="418">
        <v>606</v>
      </c>
      <c r="X51" s="419">
        <f>SUM(T51:W51)</f>
        <v>56878</v>
      </c>
      <c r="Y51" s="422">
        <f>IF(ISERROR(R51/X51-1),"         /0",IF(R51/X51&gt;5,"  *  ",(R51/X51-1)))</f>
        <v>0.15445339146946102</v>
      </c>
    </row>
    <row r="52" spans="1:25" ht="19.5" customHeight="1" thickBot="1">
      <c r="A52" s="279" t="s">
        <v>51</v>
      </c>
      <c r="B52" s="280">
        <v>79</v>
      </c>
      <c r="C52" s="281">
        <v>202</v>
      </c>
      <c r="D52" s="282">
        <v>0</v>
      </c>
      <c r="E52" s="299">
        <v>0</v>
      </c>
      <c r="F52" s="300">
        <f t="shared" si="0"/>
        <v>281</v>
      </c>
      <c r="G52" s="283">
        <f t="shared" si="1"/>
        <v>0.00029363910813129537</v>
      </c>
      <c r="H52" s="280">
        <v>222</v>
      </c>
      <c r="I52" s="281">
        <v>299</v>
      </c>
      <c r="J52" s="282">
        <v>11</v>
      </c>
      <c r="K52" s="299">
        <v>8</v>
      </c>
      <c r="L52" s="300">
        <f t="shared" si="2"/>
        <v>540</v>
      </c>
      <c r="M52" s="301">
        <f t="shared" si="3"/>
        <v>-0.47962962962962963</v>
      </c>
      <c r="N52" s="280">
        <v>3342</v>
      </c>
      <c r="O52" s="281">
        <v>3919</v>
      </c>
      <c r="P52" s="282">
        <v>48</v>
      </c>
      <c r="Q52" s="299">
        <v>150</v>
      </c>
      <c r="R52" s="300">
        <f t="shared" si="4"/>
        <v>7459</v>
      </c>
      <c r="S52" s="283">
        <f t="shared" si="5"/>
        <v>0.0008226405139258845</v>
      </c>
      <c r="T52" s="294">
        <v>3221</v>
      </c>
      <c r="U52" s="281">
        <v>4237</v>
      </c>
      <c r="V52" s="282">
        <v>69</v>
      </c>
      <c r="W52" s="299">
        <v>56</v>
      </c>
      <c r="X52" s="300">
        <f t="shared" si="6"/>
        <v>7583</v>
      </c>
      <c r="Y52" s="285">
        <f t="shared" si="7"/>
        <v>-0.016352367137017043</v>
      </c>
    </row>
    <row r="53" spans="1:25" s="105" customFormat="1" ht="19.5" customHeight="1" thickBot="1">
      <c r="A53" s="141" t="s">
        <v>51</v>
      </c>
      <c r="B53" s="138">
        <v>2757</v>
      </c>
      <c r="C53" s="137">
        <v>3124</v>
      </c>
      <c r="D53" s="136">
        <v>2</v>
      </c>
      <c r="E53" s="135">
        <v>5</v>
      </c>
      <c r="F53" s="134">
        <f t="shared" si="0"/>
        <v>5888</v>
      </c>
      <c r="G53" s="139">
        <f t="shared" si="1"/>
        <v>0.006152836543334758</v>
      </c>
      <c r="H53" s="138">
        <v>3344</v>
      </c>
      <c r="I53" s="137">
        <v>2819</v>
      </c>
      <c r="J53" s="136">
        <v>2</v>
      </c>
      <c r="K53" s="135">
        <v>4</v>
      </c>
      <c r="L53" s="134">
        <f t="shared" si="2"/>
        <v>6169</v>
      </c>
      <c r="M53" s="140">
        <f t="shared" si="3"/>
        <v>-0.04555033230669481</v>
      </c>
      <c r="N53" s="138">
        <v>24123</v>
      </c>
      <c r="O53" s="137">
        <v>24379</v>
      </c>
      <c r="P53" s="136">
        <v>2</v>
      </c>
      <c r="Q53" s="135">
        <v>6</v>
      </c>
      <c r="R53" s="134">
        <f t="shared" si="4"/>
        <v>48510</v>
      </c>
      <c r="S53" s="139">
        <f t="shared" si="5"/>
        <v>0.005350085980767483</v>
      </c>
      <c r="T53" s="138">
        <v>27388</v>
      </c>
      <c r="U53" s="137">
        <v>22497</v>
      </c>
      <c r="V53" s="136">
        <v>6</v>
      </c>
      <c r="W53" s="135">
        <v>9</v>
      </c>
      <c r="X53" s="134">
        <f t="shared" si="6"/>
        <v>49900</v>
      </c>
      <c r="Y53" s="133">
        <f t="shared" si="7"/>
        <v>-0.027855711422845708</v>
      </c>
    </row>
    <row r="54" ht="3" customHeight="1" thickTop="1">
      <c r="A54" s="63"/>
    </row>
    <row r="55" ht="14.25">
      <c r="A55" s="63" t="s">
        <v>50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4:Y65536 M54:M65536 Y3 M3">
    <cfRule type="cellIs" priority="3" dxfId="97" operator="lessThan" stopIfTrue="1">
      <formula>0</formula>
    </cfRule>
  </conditionalFormatting>
  <conditionalFormatting sqref="M9:M53 Y9:Y53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7.8515625" style="80" customWidth="1"/>
    <col min="2" max="2" width="10.57421875" style="80" bestFit="1" customWidth="1"/>
    <col min="3" max="3" width="10.7109375" style="80" bestFit="1" customWidth="1"/>
    <col min="4" max="4" width="8.57421875" style="80" bestFit="1" customWidth="1"/>
    <col min="5" max="5" width="10.7109375" style="80" bestFit="1" customWidth="1"/>
    <col min="6" max="6" width="12.00390625" style="80" bestFit="1" customWidth="1"/>
    <col min="7" max="7" width="9.7109375" style="80" customWidth="1"/>
    <col min="8" max="8" width="10.57421875" style="80" bestFit="1" customWidth="1"/>
    <col min="9" max="9" width="10.7109375" style="80" bestFit="1" customWidth="1"/>
    <col min="10" max="10" width="8.57421875" style="80" customWidth="1"/>
    <col min="11" max="11" width="10.7109375" style="80" bestFit="1" customWidth="1"/>
    <col min="12" max="12" width="11.28125" style="80" customWidth="1"/>
    <col min="13" max="13" width="10.8515625" style="80" bestFit="1" customWidth="1"/>
    <col min="14" max="14" width="11.57421875" style="80" customWidth="1"/>
    <col min="15" max="15" width="11.28125" style="80" customWidth="1"/>
    <col min="16" max="16" width="9.00390625" style="80" customWidth="1"/>
    <col min="17" max="17" width="10.8515625" style="80" customWidth="1"/>
    <col min="18" max="18" width="12.7109375" style="80" bestFit="1" customWidth="1"/>
    <col min="19" max="19" width="9.8515625" style="80" bestFit="1" customWidth="1"/>
    <col min="20" max="21" width="11.140625" style="80" bestFit="1" customWidth="1"/>
    <col min="22" max="23" width="10.28125" style="80" customWidth="1"/>
    <col min="24" max="24" width="12.7109375" style="80" bestFit="1" customWidth="1"/>
    <col min="25" max="25" width="9.851562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64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21" customHeight="1" thickBot="1">
      <c r="A4" s="733" t="s">
        <v>42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5.75" customHeight="1" thickBot="1" thickTop="1">
      <c r="A5" s="738" t="s">
        <v>63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3" customFormat="1" ht="26.25" customHeight="1">
      <c r="A6" s="739"/>
      <c r="B6" s="709" t="s">
        <v>155</v>
      </c>
      <c r="C6" s="710"/>
      <c r="D6" s="710"/>
      <c r="E6" s="710"/>
      <c r="F6" s="710"/>
      <c r="G6" s="714" t="s">
        <v>32</v>
      </c>
      <c r="H6" s="709" t="s">
        <v>156</v>
      </c>
      <c r="I6" s="710"/>
      <c r="J6" s="710"/>
      <c r="K6" s="710"/>
      <c r="L6" s="710"/>
      <c r="M6" s="711" t="s">
        <v>31</v>
      </c>
      <c r="N6" s="709" t="s">
        <v>157</v>
      </c>
      <c r="O6" s="710"/>
      <c r="P6" s="710"/>
      <c r="Q6" s="710"/>
      <c r="R6" s="710"/>
      <c r="S6" s="714" t="s">
        <v>32</v>
      </c>
      <c r="T6" s="709" t="s">
        <v>158</v>
      </c>
      <c r="U6" s="710"/>
      <c r="V6" s="710"/>
      <c r="W6" s="710"/>
      <c r="X6" s="710"/>
      <c r="Y6" s="727" t="s">
        <v>31</v>
      </c>
    </row>
    <row r="7" spans="1:25" s="93" customFormat="1" ht="26.25" customHeight="1">
      <c r="A7" s="740"/>
      <c r="B7" s="732" t="s">
        <v>20</v>
      </c>
      <c r="C7" s="731"/>
      <c r="D7" s="730" t="s">
        <v>19</v>
      </c>
      <c r="E7" s="731"/>
      <c r="F7" s="722" t="s">
        <v>15</v>
      </c>
      <c r="G7" s="715"/>
      <c r="H7" s="732" t="s">
        <v>20</v>
      </c>
      <c r="I7" s="731"/>
      <c r="J7" s="730" t="s">
        <v>19</v>
      </c>
      <c r="K7" s="731"/>
      <c r="L7" s="722" t="s">
        <v>15</v>
      </c>
      <c r="M7" s="712"/>
      <c r="N7" s="732" t="s">
        <v>20</v>
      </c>
      <c r="O7" s="731"/>
      <c r="P7" s="730" t="s">
        <v>19</v>
      </c>
      <c r="Q7" s="731"/>
      <c r="R7" s="722" t="s">
        <v>15</v>
      </c>
      <c r="S7" s="715"/>
      <c r="T7" s="732" t="s">
        <v>20</v>
      </c>
      <c r="U7" s="731"/>
      <c r="V7" s="730" t="s">
        <v>19</v>
      </c>
      <c r="W7" s="731"/>
      <c r="X7" s="722" t="s">
        <v>15</v>
      </c>
      <c r="Y7" s="728"/>
    </row>
    <row r="8" spans="1:25" s="128" customFormat="1" ht="15" thickBot="1">
      <c r="A8" s="741"/>
      <c r="B8" s="131" t="s">
        <v>17</v>
      </c>
      <c r="C8" s="129" t="s">
        <v>16</v>
      </c>
      <c r="D8" s="130" t="s">
        <v>17</v>
      </c>
      <c r="E8" s="129" t="s">
        <v>16</v>
      </c>
      <c r="F8" s="723"/>
      <c r="G8" s="716"/>
      <c r="H8" s="131" t="s">
        <v>17</v>
      </c>
      <c r="I8" s="129" t="s">
        <v>16</v>
      </c>
      <c r="J8" s="130" t="s">
        <v>17</v>
      </c>
      <c r="K8" s="129" t="s">
        <v>16</v>
      </c>
      <c r="L8" s="723"/>
      <c r="M8" s="713"/>
      <c r="N8" s="131" t="s">
        <v>17</v>
      </c>
      <c r="O8" s="129" t="s">
        <v>16</v>
      </c>
      <c r="P8" s="130" t="s">
        <v>17</v>
      </c>
      <c r="Q8" s="129" t="s">
        <v>16</v>
      </c>
      <c r="R8" s="723"/>
      <c r="S8" s="716"/>
      <c r="T8" s="131" t="s">
        <v>17</v>
      </c>
      <c r="U8" s="129" t="s">
        <v>16</v>
      </c>
      <c r="V8" s="130" t="s">
        <v>17</v>
      </c>
      <c r="W8" s="129" t="s">
        <v>16</v>
      </c>
      <c r="X8" s="723"/>
      <c r="Y8" s="729"/>
    </row>
    <row r="9" spans="1:25" s="82" customFormat="1" ht="18" customHeight="1" thickBot="1" thickTop="1">
      <c r="A9" s="161" t="s">
        <v>22</v>
      </c>
      <c r="B9" s="232">
        <f>B10+B27+B44+B59+B73+B81</f>
        <v>487753</v>
      </c>
      <c r="C9" s="233">
        <f>C10+C27+C44+C59+C73+C81</f>
        <v>466159</v>
      </c>
      <c r="D9" s="234">
        <f>D10+D27+D44+D59+D73+D81</f>
        <v>1282</v>
      </c>
      <c r="E9" s="233">
        <f>E10+E27+E44+E59+E73+E81</f>
        <v>1763</v>
      </c>
      <c r="F9" s="234">
        <f aca="true" t="shared" si="0" ref="F9:F46">SUM(B9:E9)</f>
        <v>956957</v>
      </c>
      <c r="G9" s="235">
        <f aca="true" t="shared" si="1" ref="G9:G46">F9/$F$9</f>
        <v>1</v>
      </c>
      <c r="H9" s="232">
        <f>H10+H27+H44+H59+H73+H81</f>
        <v>487389</v>
      </c>
      <c r="I9" s="233">
        <f>I10+I27+I44+I59+I73+I81</f>
        <v>453667</v>
      </c>
      <c r="J9" s="234">
        <f>J10+J27+J44+J59+J73+J81</f>
        <v>442</v>
      </c>
      <c r="K9" s="233">
        <f>K10+K27+K44+K59+K73+K81</f>
        <v>353</v>
      </c>
      <c r="L9" s="234">
        <f aca="true" t="shared" si="2" ref="L9:L46">SUM(H9:K9)</f>
        <v>941851</v>
      </c>
      <c r="M9" s="236">
        <f aca="true" t="shared" si="3" ref="M9:M46">IF(ISERROR(F9/L9-1),"         /0",(F9/L9-1))</f>
        <v>0.01603863031413666</v>
      </c>
      <c r="N9" s="232">
        <f>N10+N27+N44+N59+N73+N81</f>
        <v>4559632</v>
      </c>
      <c r="O9" s="233">
        <f>O10+O27+O44+O59+O73+O81</f>
        <v>4482171</v>
      </c>
      <c r="P9" s="234">
        <f>P10+P27+P44+P59+P73+P81</f>
        <v>12156</v>
      </c>
      <c r="Q9" s="233">
        <f>Q10+Q27+Q44+Q59+Q73+Q81</f>
        <v>13185</v>
      </c>
      <c r="R9" s="234">
        <f aca="true" t="shared" si="4" ref="R9:R46">SUM(N9:Q9)</f>
        <v>9067144</v>
      </c>
      <c r="S9" s="235">
        <f aca="true" t="shared" si="5" ref="S9:S46">R9/$R$9</f>
        <v>1</v>
      </c>
      <c r="T9" s="232">
        <f>T10+T27+T44+T59+T73+T81</f>
        <v>4442070</v>
      </c>
      <c r="U9" s="233">
        <f>U10+U27+U44+U59+U73+U81</f>
        <v>4248102</v>
      </c>
      <c r="V9" s="234">
        <f>V10+V27+V44+V59+V73+V81</f>
        <v>17564</v>
      </c>
      <c r="W9" s="233">
        <f>W10+W27+W44+W59+W73+W81</f>
        <v>12601</v>
      </c>
      <c r="X9" s="234">
        <f aca="true" t="shared" si="6" ref="X9:X46">SUM(T9:W9)</f>
        <v>8720337</v>
      </c>
      <c r="Y9" s="236">
        <f>IF(ISERROR(R9/X9-1),"         /0",(R9/X9-1))</f>
        <v>0.039769907974886776</v>
      </c>
    </row>
    <row r="10" spans="1:25" s="142" customFormat="1" ht="19.5" customHeight="1">
      <c r="A10" s="151" t="s">
        <v>56</v>
      </c>
      <c r="B10" s="148">
        <f>SUM(B11:B26)</f>
        <v>122824</v>
      </c>
      <c r="C10" s="147">
        <f>SUM(C11:C26)</f>
        <v>118618</v>
      </c>
      <c r="D10" s="146">
        <f>SUM(D11:D26)</f>
        <v>447</v>
      </c>
      <c r="E10" s="147">
        <f>SUM(E11:E26)</f>
        <v>811</v>
      </c>
      <c r="F10" s="146">
        <f t="shared" si="0"/>
        <v>242700</v>
      </c>
      <c r="G10" s="149">
        <f t="shared" si="1"/>
        <v>0.2536164111867095</v>
      </c>
      <c r="H10" s="148">
        <f>SUM(H11:H26)</f>
        <v>134574</v>
      </c>
      <c r="I10" s="147">
        <f>SUM(I11:I26)</f>
        <v>124259</v>
      </c>
      <c r="J10" s="146">
        <f>SUM(J11:J26)</f>
        <v>19</v>
      </c>
      <c r="K10" s="147">
        <f>SUM(K11:K26)</f>
        <v>30</v>
      </c>
      <c r="L10" s="146">
        <f t="shared" si="2"/>
        <v>258882</v>
      </c>
      <c r="M10" s="150">
        <f t="shared" si="3"/>
        <v>-0.06250724268199415</v>
      </c>
      <c r="N10" s="148">
        <f>SUM(N11:N26)</f>
        <v>1278063</v>
      </c>
      <c r="O10" s="147">
        <f>SUM(O11:O26)</f>
        <v>1269406</v>
      </c>
      <c r="P10" s="146">
        <f>SUM(P11:P26)</f>
        <v>1749</v>
      </c>
      <c r="Q10" s="147">
        <f>SUM(Q11:Q26)</f>
        <v>3182</v>
      </c>
      <c r="R10" s="146">
        <f t="shared" si="4"/>
        <v>2552400</v>
      </c>
      <c r="S10" s="149">
        <f t="shared" si="5"/>
        <v>0.2814998857413095</v>
      </c>
      <c r="T10" s="148">
        <f>SUM(T11:T26)</f>
        <v>1340484</v>
      </c>
      <c r="U10" s="147">
        <f>SUM(U11:U26)</f>
        <v>1272097</v>
      </c>
      <c r="V10" s="146">
        <f>SUM(V11:V26)</f>
        <v>5328</v>
      </c>
      <c r="W10" s="147">
        <f>SUM(W11:W26)</f>
        <v>1513</v>
      </c>
      <c r="X10" s="146">
        <f t="shared" si="6"/>
        <v>2619422</v>
      </c>
      <c r="Y10" s="143">
        <f aca="true" t="shared" si="7" ref="Y10:Y46">IF(ISERROR(R10/X10-1),"         /0",IF(R10/X10&gt;5,"  *  ",(R10/X10-1)))</f>
        <v>-0.02558656069926879</v>
      </c>
    </row>
    <row r="11" spans="1:25" ht="19.5" customHeight="1">
      <c r="A11" s="272" t="s">
        <v>159</v>
      </c>
      <c r="B11" s="273">
        <v>42845</v>
      </c>
      <c r="C11" s="274">
        <v>45692</v>
      </c>
      <c r="D11" s="275">
        <v>431</v>
      </c>
      <c r="E11" s="274">
        <v>805</v>
      </c>
      <c r="F11" s="275">
        <f t="shared" si="0"/>
        <v>89773</v>
      </c>
      <c r="G11" s="276">
        <f t="shared" si="1"/>
        <v>0.09381090268423764</v>
      </c>
      <c r="H11" s="273">
        <v>52035</v>
      </c>
      <c r="I11" s="274">
        <v>47369</v>
      </c>
      <c r="J11" s="275">
        <v>6</v>
      </c>
      <c r="K11" s="274">
        <v>0</v>
      </c>
      <c r="L11" s="275">
        <f t="shared" si="2"/>
        <v>99410</v>
      </c>
      <c r="M11" s="277">
        <f t="shared" si="3"/>
        <v>-0.09694195754954227</v>
      </c>
      <c r="N11" s="273">
        <v>477784</v>
      </c>
      <c r="O11" s="274">
        <v>499429</v>
      </c>
      <c r="P11" s="275">
        <v>1448</v>
      </c>
      <c r="Q11" s="274">
        <v>2943</v>
      </c>
      <c r="R11" s="275">
        <f t="shared" si="4"/>
        <v>981604</v>
      </c>
      <c r="S11" s="276">
        <f t="shared" si="5"/>
        <v>0.10825944751732189</v>
      </c>
      <c r="T11" s="273">
        <v>482774</v>
      </c>
      <c r="U11" s="274">
        <v>459180</v>
      </c>
      <c r="V11" s="275">
        <v>891</v>
      </c>
      <c r="W11" s="274">
        <v>1368</v>
      </c>
      <c r="X11" s="275">
        <f t="shared" si="6"/>
        <v>944213</v>
      </c>
      <c r="Y11" s="278">
        <f t="shared" si="7"/>
        <v>0.039600174960522594</v>
      </c>
    </row>
    <row r="12" spans="1:25" ht="19.5" customHeight="1">
      <c r="A12" s="279" t="s">
        <v>183</v>
      </c>
      <c r="B12" s="280">
        <v>20972</v>
      </c>
      <c r="C12" s="281">
        <v>18946</v>
      </c>
      <c r="D12" s="282">
        <v>0</v>
      </c>
      <c r="E12" s="281">
        <v>0</v>
      </c>
      <c r="F12" s="282">
        <f t="shared" si="0"/>
        <v>39918</v>
      </c>
      <c r="G12" s="283">
        <f t="shared" si="1"/>
        <v>0.04171347301916387</v>
      </c>
      <c r="H12" s="280">
        <v>17700</v>
      </c>
      <c r="I12" s="281">
        <v>17225</v>
      </c>
      <c r="J12" s="282"/>
      <c r="K12" s="281"/>
      <c r="L12" s="282">
        <f t="shared" si="2"/>
        <v>34925</v>
      </c>
      <c r="M12" s="284">
        <f t="shared" si="3"/>
        <v>0.1429634931997137</v>
      </c>
      <c r="N12" s="280">
        <v>210438</v>
      </c>
      <c r="O12" s="281">
        <v>203532</v>
      </c>
      <c r="P12" s="282"/>
      <c r="Q12" s="281"/>
      <c r="R12" s="282">
        <f t="shared" si="4"/>
        <v>413970</v>
      </c>
      <c r="S12" s="283">
        <f t="shared" si="5"/>
        <v>0.04565605222548578</v>
      </c>
      <c r="T12" s="280">
        <v>192180</v>
      </c>
      <c r="U12" s="281">
        <v>184376</v>
      </c>
      <c r="V12" s="282"/>
      <c r="W12" s="281"/>
      <c r="X12" s="282">
        <f t="shared" si="6"/>
        <v>376556</v>
      </c>
      <c r="Y12" s="285">
        <f t="shared" si="7"/>
        <v>0.0993583955640065</v>
      </c>
    </row>
    <row r="13" spans="1:25" ht="19.5" customHeight="1">
      <c r="A13" s="279" t="s">
        <v>188</v>
      </c>
      <c r="B13" s="280">
        <v>13101</v>
      </c>
      <c r="C13" s="281">
        <v>11598</v>
      </c>
      <c r="D13" s="282">
        <v>0</v>
      </c>
      <c r="E13" s="281">
        <v>0</v>
      </c>
      <c r="F13" s="282">
        <f>SUM(B13:E13)</f>
        <v>24699</v>
      </c>
      <c r="G13" s="283">
        <f>F13/$F$9</f>
        <v>0.025809937123611616</v>
      </c>
      <c r="H13" s="280">
        <v>15375</v>
      </c>
      <c r="I13" s="281">
        <v>13697</v>
      </c>
      <c r="J13" s="282"/>
      <c r="K13" s="281"/>
      <c r="L13" s="282">
        <f>SUM(H13:K13)</f>
        <v>29072</v>
      </c>
      <c r="M13" s="284">
        <f>IF(ISERROR(F13/L13-1),"         /0",(F13/L13-1))</f>
        <v>-0.1504196477710512</v>
      </c>
      <c r="N13" s="280">
        <v>136942</v>
      </c>
      <c r="O13" s="281">
        <v>129017</v>
      </c>
      <c r="P13" s="282"/>
      <c r="Q13" s="281"/>
      <c r="R13" s="282">
        <f>SUM(N13:Q13)</f>
        <v>265959</v>
      </c>
      <c r="S13" s="283">
        <f>R13/$R$9</f>
        <v>0.029332168982868254</v>
      </c>
      <c r="T13" s="280">
        <v>171409</v>
      </c>
      <c r="U13" s="281">
        <v>163961</v>
      </c>
      <c r="V13" s="282"/>
      <c r="W13" s="281"/>
      <c r="X13" s="282">
        <f>SUM(T13:W13)</f>
        <v>335370</v>
      </c>
      <c r="Y13" s="285">
        <f>IF(ISERROR(R13/X13-1),"         /0",IF(R13/X13&gt;5,"  *  ",(R13/X13-1)))</f>
        <v>-0.20696842293586193</v>
      </c>
    </row>
    <row r="14" spans="1:25" ht="19.5" customHeight="1">
      <c r="A14" s="279" t="s">
        <v>191</v>
      </c>
      <c r="B14" s="280">
        <v>11044</v>
      </c>
      <c r="C14" s="281">
        <v>10223</v>
      </c>
      <c r="D14" s="282">
        <v>0</v>
      </c>
      <c r="E14" s="281">
        <v>0</v>
      </c>
      <c r="F14" s="282">
        <f t="shared" si="0"/>
        <v>21267</v>
      </c>
      <c r="G14" s="283">
        <f t="shared" si="1"/>
        <v>0.022223569084086327</v>
      </c>
      <c r="H14" s="280">
        <v>12609</v>
      </c>
      <c r="I14" s="281">
        <v>11693</v>
      </c>
      <c r="J14" s="282"/>
      <c r="K14" s="281"/>
      <c r="L14" s="282">
        <f t="shared" si="2"/>
        <v>24302</v>
      </c>
      <c r="M14" s="284">
        <f t="shared" si="3"/>
        <v>-0.12488684058925192</v>
      </c>
      <c r="N14" s="280">
        <v>109502</v>
      </c>
      <c r="O14" s="281">
        <v>105367</v>
      </c>
      <c r="P14" s="282"/>
      <c r="Q14" s="281"/>
      <c r="R14" s="282">
        <f t="shared" si="4"/>
        <v>214869</v>
      </c>
      <c r="S14" s="283">
        <f t="shared" si="5"/>
        <v>0.023697539158967808</v>
      </c>
      <c r="T14" s="280">
        <v>113690</v>
      </c>
      <c r="U14" s="281">
        <v>111682</v>
      </c>
      <c r="V14" s="282"/>
      <c r="W14" s="281"/>
      <c r="X14" s="282">
        <f t="shared" si="6"/>
        <v>225372</v>
      </c>
      <c r="Y14" s="285">
        <f t="shared" si="7"/>
        <v>-0.04660294978968105</v>
      </c>
    </row>
    <row r="15" spans="1:25" ht="19.5" customHeight="1">
      <c r="A15" s="279" t="s">
        <v>192</v>
      </c>
      <c r="B15" s="280">
        <v>7758</v>
      </c>
      <c r="C15" s="281">
        <v>8511</v>
      </c>
      <c r="D15" s="282">
        <v>0</v>
      </c>
      <c r="E15" s="281">
        <v>0</v>
      </c>
      <c r="F15" s="282">
        <f aca="true" t="shared" si="8" ref="F15:F22">SUM(B15:E15)</f>
        <v>16269</v>
      </c>
      <c r="G15" s="283">
        <f aca="true" t="shared" si="9" ref="G15:G22">F15/$F$9</f>
        <v>0.017000763879672753</v>
      </c>
      <c r="H15" s="280">
        <v>9385</v>
      </c>
      <c r="I15" s="281">
        <v>9941</v>
      </c>
      <c r="J15" s="282"/>
      <c r="K15" s="281"/>
      <c r="L15" s="282">
        <f aca="true" t="shared" si="10" ref="L15:L22">SUM(H15:K15)</f>
        <v>19326</v>
      </c>
      <c r="M15" s="284">
        <f>IF(ISERROR(F15/L15-1),"         /0",(F15/L15-1))</f>
        <v>-0.15818068922694817</v>
      </c>
      <c r="N15" s="280">
        <v>90674</v>
      </c>
      <c r="O15" s="281">
        <v>97050</v>
      </c>
      <c r="P15" s="282"/>
      <c r="Q15" s="281"/>
      <c r="R15" s="282">
        <f aca="true" t="shared" si="11" ref="R15:R22">SUM(N15:Q15)</f>
        <v>187724</v>
      </c>
      <c r="S15" s="283">
        <f aca="true" t="shared" si="12" ref="S15:S22">R15/$R$9</f>
        <v>0.02070376294895063</v>
      </c>
      <c r="T15" s="280">
        <v>95690</v>
      </c>
      <c r="U15" s="281">
        <v>94991</v>
      </c>
      <c r="V15" s="282"/>
      <c r="W15" s="281"/>
      <c r="X15" s="282">
        <f aca="true" t="shared" si="13" ref="X15:X22">SUM(T15:W15)</f>
        <v>190681</v>
      </c>
      <c r="Y15" s="285">
        <f aca="true" t="shared" si="14" ref="Y15:Y22">IF(ISERROR(R15/X15-1),"         /0",IF(R15/X15&gt;5,"  *  ",(R15/X15-1)))</f>
        <v>-0.015507575479465685</v>
      </c>
    </row>
    <row r="16" spans="1:25" ht="19.5" customHeight="1">
      <c r="A16" s="279" t="s">
        <v>200</v>
      </c>
      <c r="B16" s="280">
        <v>5542</v>
      </c>
      <c r="C16" s="281">
        <v>5318</v>
      </c>
      <c r="D16" s="282">
        <v>0</v>
      </c>
      <c r="E16" s="281">
        <v>0</v>
      </c>
      <c r="F16" s="282">
        <f t="shared" si="8"/>
        <v>10860</v>
      </c>
      <c r="G16" s="283">
        <f t="shared" si="9"/>
        <v>0.011348472292903443</v>
      </c>
      <c r="H16" s="280">
        <v>6611</v>
      </c>
      <c r="I16" s="281">
        <v>5831</v>
      </c>
      <c r="J16" s="282"/>
      <c r="K16" s="281"/>
      <c r="L16" s="282">
        <f t="shared" si="10"/>
        <v>12442</v>
      </c>
      <c r="M16" s="284">
        <f>IF(ISERROR(F16/L16-1),"         /0",(F16/L16-1))</f>
        <v>-0.12714997588812094</v>
      </c>
      <c r="N16" s="280">
        <v>60795</v>
      </c>
      <c r="O16" s="281">
        <v>56456</v>
      </c>
      <c r="P16" s="282"/>
      <c r="Q16" s="281"/>
      <c r="R16" s="282">
        <f t="shared" si="11"/>
        <v>117251</v>
      </c>
      <c r="S16" s="283">
        <f t="shared" si="12"/>
        <v>0.012931414787280316</v>
      </c>
      <c r="T16" s="280">
        <v>92005</v>
      </c>
      <c r="U16" s="281">
        <v>79219</v>
      </c>
      <c r="V16" s="282"/>
      <c r="W16" s="281"/>
      <c r="X16" s="282">
        <f t="shared" si="13"/>
        <v>171224</v>
      </c>
      <c r="Y16" s="285">
        <f t="shared" si="14"/>
        <v>-0.31521866093538287</v>
      </c>
    </row>
    <row r="17" spans="1:25" ht="19.5" customHeight="1">
      <c r="A17" s="279" t="s">
        <v>189</v>
      </c>
      <c r="B17" s="280">
        <v>4787</v>
      </c>
      <c r="C17" s="281">
        <v>4298</v>
      </c>
      <c r="D17" s="282">
        <v>0</v>
      </c>
      <c r="E17" s="281">
        <v>0</v>
      </c>
      <c r="F17" s="282">
        <f t="shared" si="8"/>
        <v>9085</v>
      </c>
      <c r="G17" s="283">
        <f t="shared" si="9"/>
        <v>0.009493634510223552</v>
      </c>
      <c r="H17" s="280">
        <v>3939</v>
      </c>
      <c r="I17" s="281">
        <v>3489</v>
      </c>
      <c r="J17" s="282"/>
      <c r="K17" s="281"/>
      <c r="L17" s="282">
        <f t="shared" si="10"/>
        <v>7428</v>
      </c>
      <c r="M17" s="284">
        <f>IF(ISERROR(F17/L17-1),"         /0",(F17/L17-1))</f>
        <v>0.2230748519116854</v>
      </c>
      <c r="N17" s="280">
        <v>31288</v>
      </c>
      <c r="O17" s="281">
        <v>33319</v>
      </c>
      <c r="P17" s="282"/>
      <c r="Q17" s="281"/>
      <c r="R17" s="282">
        <f t="shared" si="11"/>
        <v>64607</v>
      </c>
      <c r="S17" s="283">
        <f t="shared" si="12"/>
        <v>0.007125396927632339</v>
      </c>
      <c r="T17" s="280">
        <v>34131</v>
      </c>
      <c r="U17" s="281">
        <v>34104</v>
      </c>
      <c r="V17" s="282"/>
      <c r="W17" s="281"/>
      <c r="X17" s="282">
        <f t="shared" si="13"/>
        <v>68235</v>
      </c>
      <c r="Y17" s="285">
        <f t="shared" si="14"/>
        <v>-0.053169194694804744</v>
      </c>
    </row>
    <row r="18" spans="1:25" ht="19.5" customHeight="1">
      <c r="A18" s="279" t="s">
        <v>202</v>
      </c>
      <c r="B18" s="280">
        <v>4376</v>
      </c>
      <c r="C18" s="281">
        <v>3915</v>
      </c>
      <c r="D18" s="282">
        <v>0</v>
      </c>
      <c r="E18" s="281">
        <v>0</v>
      </c>
      <c r="F18" s="282">
        <f t="shared" si="8"/>
        <v>8291</v>
      </c>
      <c r="G18" s="283">
        <f t="shared" si="9"/>
        <v>0.008663921158421956</v>
      </c>
      <c r="H18" s="280">
        <v>3544</v>
      </c>
      <c r="I18" s="281">
        <v>3021</v>
      </c>
      <c r="J18" s="282">
        <v>0</v>
      </c>
      <c r="K18" s="281">
        <v>0</v>
      </c>
      <c r="L18" s="282">
        <f t="shared" si="10"/>
        <v>6565</v>
      </c>
      <c r="M18" s="284">
        <f>IF(ISERROR(F18/L18-1),"         /0",(F18/L18-1))</f>
        <v>0.26290936785986285</v>
      </c>
      <c r="N18" s="280">
        <v>40687</v>
      </c>
      <c r="O18" s="281">
        <v>36796</v>
      </c>
      <c r="P18" s="282">
        <v>0</v>
      </c>
      <c r="Q18" s="281">
        <v>0</v>
      </c>
      <c r="R18" s="282">
        <f t="shared" si="11"/>
        <v>77483</v>
      </c>
      <c r="S18" s="283">
        <f t="shared" si="12"/>
        <v>0.008545469223826157</v>
      </c>
      <c r="T18" s="280">
        <v>32880</v>
      </c>
      <c r="U18" s="281">
        <v>28844</v>
      </c>
      <c r="V18" s="282">
        <v>0</v>
      </c>
      <c r="W18" s="281">
        <v>0</v>
      </c>
      <c r="X18" s="282">
        <f t="shared" si="13"/>
        <v>61724</v>
      </c>
      <c r="Y18" s="285">
        <f t="shared" si="14"/>
        <v>0.25531397835525893</v>
      </c>
    </row>
    <row r="19" spans="1:25" ht="19.5" customHeight="1">
      <c r="A19" s="279" t="s">
        <v>185</v>
      </c>
      <c r="B19" s="280">
        <v>3216</v>
      </c>
      <c r="C19" s="281">
        <v>2327</v>
      </c>
      <c r="D19" s="282">
        <v>0</v>
      </c>
      <c r="E19" s="281">
        <v>0</v>
      </c>
      <c r="F19" s="282">
        <f t="shared" si="8"/>
        <v>5543</v>
      </c>
      <c r="G19" s="283">
        <f t="shared" si="9"/>
        <v>0.005792318777123737</v>
      </c>
      <c r="H19" s="280">
        <v>1846</v>
      </c>
      <c r="I19" s="281">
        <v>1422</v>
      </c>
      <c r="J19" s="282"/>
      <c r="K19" s="281"/>
      <c r="L19" s="282">
        <f t="shared" si="10"/>
        <v>3268</v>
      </c>
      <c r="M19" s="284">
        <f>IF(ISERROR(F19/L19-1),"         /0",(F19/L19-1))</f>
        <v>0.6961444308445532</v>
      </c>
      <c r="N19" s="280">
        <v>23618</v>
      </c>
      <c r="O19" s="281">
        <v>19943</v>
      </c>
      <c r="P19" s="282"/>
      <c r="Q19" s="281"/>
      <c r="R19" s="282">
        <f t="shared" si="11"/>
        <v>43561</v>
      </c>
      <c r="S19" s="283">
        <f t="shared" si="12"/>
        <v>0.004804269128184134</v>
      </c>
      <c r="T19" s="280">
        <v>22235</v>
      </c>
      <c r="U19" s="281">
        <v>17984</v>
      </c>
      <c r="V19" s="282"/>
      <c r="W19" s="281"/>
      <c r="X19" s="282">
        <f t="shared" si="13"/>
        <v>40219</v>
      </c>
      <c r="Y19" s="285">
        <f t="shared" si="14"/>
        <v>0.08309505457619526</v>
      </c>
    </row>
    <row r="20" spans="1:25" ht="19.5" customHeight="1">
      <c r="A20" s="279" t="s">
        <v>184</v>
      </c>
      <c r="B20" s="280">
        <v>2432</v>
      </c>
      <c r="C20" s="281">
        <v>2060</v>
      </c>
      <c r="D20" s="282">
        <v>0</v>
      </c>
      <c r="E20" s="281">
        <v>0</v>
      </c>
      <c r="F20" s="282">
        <f t="shared" si="8"/>
        <v>4492</v>
      </c>
      <c r="G20" s="283">
        <f t="shared" si="9"/>
        <v>0.004694045813970742</v>
      </c>
      <c r="H20" s="280">
        <v>2</v>
      </c>
      <c r="I20" s="281"/>
      <c r="J20" s="282"/>
      <c r="K20" s="281"/>
      <c r="L20" s="282">
        <f t="shared" si="10"/>
        <v>2</v>
      </c>
      <c r="M20" s="284" t="s">
        <v>45</v>
      </c>
      <c r="N20" s="280">
        <v>23588</v>
      </c>
      <c r="O20" s="281">
        <v>22135</v>
      </c>
      <c r="P20" s="282"/>
      <c r="Q20" s="281"/>
      <c r="R20" s="282">
        <f t="shared" si="11"/>
        <v>45723</v>
      </c>
      <c r="S20" s="283">
        <f t="shared" si="12"/>
        <v>0.005042712457197106</v>
      </c>
      <c r="T20" s="280">
        <v>9</v>
      </c>
      <c r="U20" s="281">
        <v>1</v>
      </c>
      <c r="V20" s="282"/>
      <c r="W20" s="281"/>
      <c r="X20" s="282">
        <f t="shared" si="13"/>
        <v>10</v>
      </c>
      <c r="Y20" s="285" t="str">
        <f t="shared" si="14"/>
        <v>  *  </v>
      </c>
    </row>
    <row r="21" spans="1:25" ht="19.5" customHeight="1">
      <c r="A21" s="279" t="s">
        <v>160</v>
      </c>
      <c r="B21" s="280">
        <v>2237</v>
      </c>
      <c r="C21" s="281">
        <v>2006</v>
      </c>
      <c r="D21" s="282">
        <v>0</v>
      </c>
      <c r="E21" s="281">
        <v>0</v>
      </c>
      <c r="F21" s="282">
        <f t="shared" si="8"/>
        <v>4243</v>
      </c>
      <c r="G21" s="283">
        <f t="shared" si="9"/>
        <v>0.00443384603487931</v>
      </c>
      <c r="H21" s="280">
        <v>6265</v>
      </c>
      <c r="I21" s="281">
        <v>5822</v>
      </c>
      <c r="J21" s="282"/>
      <c r="K21" s="281"/>
      <c r="L21" s="282">
        <f t="shared" si="10"/>
        <v>12087</v>
      </c>
      <c r="M21" s="284">
        <f>IF(ISERROR(F21/L21-1),"         /0",(F21/L21-1))</f>
        <v>-0.6489616943823944</v>
      </c>
      <c r="N21" s="280">
        <v>24527</v>
      </c>
      <c r="O21" s="281">
        <v>23585</v>
      </c>
      <c r="P21" s="282">
        <v>174</v>
      </c>
      <c r="Q21" s="281">
        <v>95</v>
      </c>
      <c r="R21" s="282">
        <f t="shared" si="11"/>
        <v>48381</v>
      </c>
      <c r="S21" s="283">
        <f t="shared" si="12"/>
        <v>0.005335858788610835</v>
      </c>
      <c r="T21" s="280">
        <v>55409</v>
      </c>
      <c r="U21" s="281">
        <v>51097</v>
      </c>
      <c r="V21" s="282"/>
      <c r="W21" s="281"/>
      <c r="X21" s="282">
        <f t="shared" si="13"/>
        <v>106506</v>
      </c>
      <c r="Y21" s="285">
        <f t="shared" si="14"/>
        <v>-0.545743901752014</v>
      </c>
    </row>
    <row r="22" spans="1:25" ht="19.5" customHeight="1">
      <c r="A22" s="279" t="s">
        <v>161</v>
      </c>
      <c r="B22" s="280">
        <v>2039</v>
      </c>
      <c r="C22" s="281">
        <v>1787</v>
      </c>
      <c r="D22" s="282">
        <v>0</v>
      </c>
      <c r="E22" s="281">
        <v>0</v>
      </c>
      <c r="F22" s="282">
        <f t="shared" si="8"/>
        <v>3826</v>
      </c>
      <c r="G22" s="283">
        <f t="shared" si="9"/>
        <v>0.0039980897783285976</v>
      </c>
      <c r="H22" s="280">
        <v>4133</v>
      </c>
      <c r="I22" s="281">
        <v>3250</v>
      </c>
      <c r="J22" s="282"/>
      <c r="K22" s="281"/>
      <c r="L22" s="282">
        <f t="shared" si="10"/>
        <v>7383</v>
      </c>
      <c r="M22" s="284">
        <f>IF(ISERROR(F22/L22-1),"         /0",(F22/L22-1))</f>
        <v>-0.48178247324935664</v>
      </c>
      <c r="N22" s="280">
        <v>27602</v>
      </c>
      <c r="O22" s="281">
        <v>24213</v>
      </c>
      <c r="P22" s="282"/>
      <c r="Q22" s="281"/>
      <c r="R22" s="282">
        <f t="shared" si="11"/>
        <v>51815</v>
      </c>
      <c r="S22" s="283">
        <f t="shared" si="12"/>
        <v>0.005714588849587037</v>
      </c>
      <c r="T22" s="280">
        <v>36147</v>
      </c>
      <c r="U22" s="281">
        <v>31491</v>
      </c>
      <c r="V22" s="282"/>
      <c r="W22" s="281"/>
      <c r="X22" s="282">
        <f t="shared" si="13"/>
        <v>67638</v>
      </c>
      <c r="Y22" s="285">
        <f t="shared" si="14"/>
        <v>-0.23393654454596524</v>
      </c>
    </row>
    <row r="23" spans="1:25" ht="19.5" customHeight="1">
      <c r="A23" s="279" t="s">
        <v>193</v>
      </c>
      <c r="B23" s="280">
        <v>1766</v>
      </c>
      <c r="C23" s="281">
        <v>1380</v>
      </c>
      <c r="D23" s="282">
        <v>0</v>
      </c>
      <c r="E23" s="281">
        <v>0</v>
      </c>
      <c r="F23" s="282">
        <f t="shared" si="0"/>
        <v>3146</v>
      </c>
      <c r="G23" s="283">
        <f t="shared" si="1"/>
        <v>0.003287504036231513</v>
      </c>
      <c r="H23" s="280">
        <v>870</v>
      </c>
      <c r="I23" s="281">
        <v>1302</v>
      </c>
      <c r="J23" s="282"/>
      <c r="K23" s="281"/>
      <c r="L23" s="282">
        <f t="shared" si="2"/>
        <v>2172</v>
      </c>
      <c r="M23" s="284">
        <f t="shared" si="3"/>
        <v>0.44843462246777155</v>
      </c>
      <c r="N23" s="280">
        <v>16994</v>
      </c>
      <c r="O23" s="281">
        <v>15121</v>
      </c>
      <c r="P23" s="282"/>
      <c r="Q23" s="281"/>
      <c r="R23" s="282">
        <f t="shared" si="4"/>
        <v>32115</v>
      </c>
      <c r="S23" s="283">
        <f t="shared" si="5"/>
        <v>0.0035419091171376565</v>
      </c>
      <c r="T23" s="280">
        <v>9788</v>
      </c>
      <c r="U23" s="281">
        <v>13216</v>
      </c>
      <c r="V23" s="282"/>
      <c r="W23" s="281"/>
      <c r="X23" s="282">
        <f t="shared" si="6"/>
        <v>23004</v>
      </c>
      <c r="Y23" s="285">
        <f t="shared" si="7"/>
        <v>0.3960615545122588</v>
      </c>
    </row>
    <row r="24" spans="1:25" ht="19.5" customHeight="1">
      <c r="A24" s="279" t="s">
        <v>195</v>
      </c>
      <c r="B24" s="280">
        <v>332</v>
      </c>
      <c r="C24" s="281">
        <v>263</v>
      </c>
      <c r="D24" s="282">
        <v>0</v>
      </c>
      <c r="E24" s="281">
        <v>0</v>
      </c>
      <c r="F24" s="282">
        <f>SUM(B24:E24)</f>
        <v>595</v>
      </c>
      <c r="G24" s="283">
        <f>F24/$F$9</f>
        <v>0.0006217625243349493</v>
      </c>
      <c r="H24" s="280">
        <v>121</v>
      </c>
      <c r="I24" s="281">
        <v>15</v>
      </c>
      <c r="J24" s="282"/>
      <c r="K24" s="281"/>
      <c r="L24" s="282">
        <f>SUM(H24:K24)</f>
        <v>136</v>
      </c>
      <c r="M24" s="284">
        <f>IF(ISERROR(F24/L24-1),"         /0",(F24/L24-1))</f>
        <v>3.375</v>
      </c>
      <c r="N24" s="280">
        <v>839</v>
      </c>
      <c r="O24" s="281">
        <v>971</v>
      </c>
      <c r="P24" s="282"/>
      <c r="Q24" s="281"/>
      <c r="R24" s="282">
        <f>SUM(N24:Q24)</f>
        <v>1810</v>
      </c>
      <c r="S24" s="283">
        <f>R24/$R$9</f>
        <v>0.0001996218434382425</v>
      </c>
      <c r="T24" s="280">
        <v>700</v>
      </c>
      <c r="U24" s="281">
        <v>443</v>
      </c>
      <c r="V24" s="282"/>
      <c r="W24" s="281"/>
      <c r="X24" s="282">
        <f>SUM(T24:W24)</f>
        <v>1143</v>
      </c>
      <c r="Y24" s="285">
        <f>IF(ISERROR(R24/X24-1),"         /0",IF(R24/X24&gt;5,"  *  ",(R24/X24-1)))</f>
        <v>0.583552055993001</v>
      </c>
    </row>
    <row r="25" spans="1:25" ht="19.5" customHeight="1">
      <c r="A25" s="279" t="s">
        <v>194</v>
      </c>
      <c r="B25" s="280">
        <v>259</v>
      </c>
      <c r="C25" s="281">
        <v>188</v>
      </c>
      <c r="D25" s="282">
        <v>0</v>
      </c>
      <c r="E25" s="281">
        <v>0</v>
      </c>
      <c r="F25" s="282">
        <f t="shared" si="0"/>
        <v>447</v>
      </c>
      <c r="G25" s="283">
        <f t="shared" si="1"/>
        <v>0.0004671056275255837</v>
      </c>
      <c r="H25" s="280">
        <v>69</v>
      </c>
      <c r="I25" s="281">
        <v>111</v>
      </c>
      <c r="J25" s="282"/>
      <c r="K25" s="281"/>
      <c r="L25" s="282">
        <f t="shared" si="2"/>
        <v>180</v>
      </c>
      <c r="M25" s="284">
        <f t="shared" si="3"/>
        <v>1.4833333333333334</v>
      </c>
      <c r="N25" s="280">
        <v>1746</v>
      </c>
      <c r="O25" s="281">
        <v>1398</v>
      </c>
      <c r="P25" s="282"/>
      <c r="Q25" s="281"/>
      <c r="R25" s="282">
        <f t="shared" si="4"/>
        <v>3144</v>
      </c>
      <c r="S25" s="283">
        <f t="shared" si="5"/>
        <v>0.000346746450701566</v>
      </c>
      <c r="T25" s="280">
        <v>734</v>
      </c>
      <c r="U25" s="281">
        <v>654</v>
      </c>
      <c r="V25" s="282"/>
      <c r="W25" s="281"/>
      <c r="X25" s="282">
        <f t="shared" si="6"/>
        <v>1388</v>
      </c>
      <c r="Y25" s="285">
        <f t="shared" si="7"/>
        <v>1.2651296829971184</v>
      </c>
    </row>
    <row r="26" spans="1:25" ht="19.5" customHeight="1" thickBot="1">
      <c r="A26" s="279" t="s">
        <v>170</v>
      </c>
      <c r="B26" s="280">
        <v>118</v>
      </c>
      <c r="C26" s="281">
        <v>106</v>
      </c>
      <c r="D26" s="282">
        <v>16</v>
      </c>
      <c r="E26" s="281">
        <v>6</v>
      </c>
      <c r="F26" s="282">
        <f t="shared" si="0"/>
        <v>246</v>
      </c>
      <c r="G26" s="283">
        <f t="shared" si="1"/>
        <v>0.00025706484199394537</v>
      </c>
      <c r="H26" s="280">
        <v>70</v>
      </c>
      <c r="I26" s="281">
        <v>71</v>
      </c>
      <c r="J26" s="282">
        <v>13</v>
      </c>
      <c r="K26" s="281">
        <v>30</v>
      </c>
      <c r="L26" s="282">
        <f t="shared" si="2"/>
        <v>184</v>
      </c>
      <c r="M26" s="284">
        <f t="shared" si="3"/>
        <v>0.3369565217391304</v>
      </c>
      <c r="N26" s="280">
        <v>1039</v>
      </c>
      <c r="O26" s="281">
        <v>1074</v>
      </c>
      <c r="P26" s="282">
        <v>127</v>
      </c>
      <c r="Q26" s="281">
        <v>144</v>
      </c>
      <c r="R26" s="282">
        <f t="shared" si="4"/>
        <v>2384</v>
      </c>
      <c r="S26" s="283">
        <f t="shared" si="5"/>
        <v>0.0002629273341197625</v>
      </c>
      <c r="T26" s="280">
        <v>703</v>
      </c>
      <c r="U26" s="281">
        <v>854</v>
      </c>
      <c r="V26" s="282">
        <v>4437</v>
      </c>
      <c r="W26" s="281">
        <v>145</v>
      </c>
      <c r="X26" s="282">
        <f t="shared" si="6"/>
        <v>6139</v>
      </c>
      <c r="Y26" s="285">
        <f t="shared" si="7"/>
        <v>-0.6116631373187815</v>
      </c>
    </row>
    <row r="27" spans="1:25" s="142" customFormat="1" ht="19.5" customHeight="1">
      <c r="A27" s="151" t="s">
        <v>55</v>
      </c>
      <c r="B27" s="148">
        <f>SUM(B28:B43)</f>
        <v>129866</v>
      </c>
      <c r="C27" s="147">
        <f>SUM(C28:C43)</f>
        <v>124379</v>
      </c>
      <c r="D27" s="146">
        <f>SUM(D28:D43)</f>
        <v>538</v>
      </c>
      <c r="E27" s="147">
        <f>SUM(E28:E43)</f>
        <v>148</v>
      </c>
      <c r="F27" s="146">
        <f t="shared" si="0"/>
        <v>254931</v>
      </c>
      <c r="G27" s="149">
        <f t="shared" si="1"/>
        <v>0.2663975497331646</v>
      </c>
      <c r="H27" s="148">
        <f>SUM(H28:H43)</f>
        <v>124327</v>
      </c>
      <c r="I27" s="147">
        <f>SUM(I28:I43)</f>
        <v>119275</v>
      </c>
      <c r="J27" s="146">
        <f>SUM(J28:J43)</f>
        <v>276</v>
      </c>
      <c r="K27" s="147">
        <f>SUM(K28:K43)</f>
        <v>174</v>
      </c>
      <c r="L27" s="146">
        <f t="shared" si="2"/>
        <v>244052</v>
      </c>
      <c r="M27" s="150">
        <f t="shared" si="3"/>
        <v>0.0445765656499435</v>
      </c>
      <c r="N27" s="148">
        <f>SUM(N28:N43)</f>
        <v>1160255</v>
      </c>
      <c r="O27" s="147">
        <f>SUM(O28:O43)</f>
        <v>1155758</v>
      </c>
      <c r="P27" s="146">
        <f>SUM(P28:P43)</f>
        <v>4132</v>
      </c>
      <c r="Q27" s="147">
        <f>SUM(Q28:Q43)</f>
        <v>4030</v>
      </c>
      <c r="R27" s="146">
        <f t="shared" si="4"/>
        <v>2324175</v>
      </c>
      <c r="S27" s="149">
        <f t="shared" si="5"/>
        <v>0.2563293358967278</v>
      </c>
      <c r="T27" s="148">
        <f>SUM(T28:T43)</f>
        <v>1093592</v>
      </c>
      <c r="U27" s="147">
        <f>SUM(U28:U43)</f>
        <v>1089925</v>
      </c>
      <c r="V27" s="146">
        <f>SUM(V28:V43)</f>
        <v>5831</v>
      </c>
      <c r="W27" s="147">
        <f>SUM(W28:W43)</f>
        <v>4483</v>
      </c>
      <c r="X27" s="146">
        <f t="shared" si="6"/>
        <v>2193831</v>
      </c>
      <c r="Y27" s="143">
        <f t="shared" si="7"/>
        <v>0.05941387463300507</v>
      </c>
    </row>
    <row r="28" spans="1:25" ht="19.5" customHeight="1">
      <c r="A28" s="272" t="s">
        <v>159</v>
      </c>
      <c r="B28" s="273">
        <v>29449</v>
      </c>
      <c r="C28" s="274">
        <v>28330</v>
      </c>
      <c r="D28" s="275">
        <v>69</v>
      </c>
      <c r="E28" s="274">
        <v>4</v>
      </c>
      <c r="F28" s="275">
        <f t="shared" si="0"/>
        <v>57852</v>
      </c>
      <c r="G28" s="276">
        <f t="shared" si="1"/>
        <v>0.06045412698794199</v>
      </c>
      <c r="H28" s="273">
        <v>34723</v>
      </c>
      <c r="I28" s="274">
        <v>32355</v>
      </c>
      <c r="J28" s="275">
        <v>78</v>
      </c>
      <c r="K28" s="274">
        <v>67</v>
      </c>
      <c r="L28" s="275">
        <f t="shared" si="2"/>
        <v>67223</v>
      </c>
      <c r="M28" s="277">
        <f t="shared" si="3"/>
        <v>-0.139401692872975</v>
      </c>
      <c r="N28" s="273">
        <v>332357</v>
      </c>
      <c r="O28" s="274">
        <v>341448</v>
      </c>
      <c r="P28" s="275">
        <v>843</v>
      </c>
      <c r="Q28" s="274">
        <v>764</v>
      </c>
      <c r="R28" s="275">
        <f t="shared" si="4"/>
        <v>675412</v>
      </c>
      <c r="S28" s="276">
        <f t="shared" si="5"/>
        <v>0.07449004890624876</v>
      </c>
      <c r="T28" s="273">
        <v>287504</v>
      </c>
      <c r="U28" s="274">
        <v>282326</v>
      </c>
      <c r="V28" s="275">
        <v>1015</v>
      </c>
      <c r="W28" s="274">
        <v>348</v>
      </c>
      <c r="X28" s="275">
        <f t="shared" si="6"/>
        <v>571193</v>
      </c>
      <c r="Y28" s="278">
        <f t="shared" si="7"/>
        <v>0.18245846850364056</v>
      </c>
    </row>
    <row r="29" spans="1:25" ht="19.5" customHeight="1">
      <c r="A29" s="279" t="s">
        <v>182</v>
      </c>
      <c r="B29" s="280">
        <v>27258</v>
      </c>
      <c r="C29" s="281">
        <v>28158</v>
      </c>
      <c r="D29" s="282">
        <v>0</v>
      </c>
      <c r="E29" s="281">
        <v>0</v>
      </c>
      <c r="F29" s="282">
        <f t="shared" si="0"/>
        <v>55416</v>
      </c>
      <c r="G29" s="283">
        <f t="shared" si="1"/>
        <v>0.05790855806478243</v>
      </c>
      <c r="H29" s="280">
        <v>21002</v>
      </c>
      <c r="I29" s="281">
        <v>21692</v>
      </c>
      <c r="J29" s="282">
        <v>173</v>
      </c>
      <c r="K29" s="281">
        <v>85</v>
      </c>
      <c r="L29" s="282">
        <f t="shared" si="2"/>
        <v>42952</v>
      </c>
      <c r="M29" s="284">
        <f t="shared" si="3"/>
        <v>0.2901843918793072</v>
      </c>
      <c r="N29" s="280">
        <v>222004</v>
      </c>
      <c r="O29" s="281">
        <v>227250</v>
      </c>
      <c r="P29" s="282">
        <v>1193</v>
      </c>
      <c r="Q29" s="281">
        <v>1198</v>
      </c>
      <c r="R29" s="282">
        <f t="shared" si="4"/>
        <v>451645</v>
      </c>
      <c r="S29" s="283">
        <f t="shared" si="5"/>
        <v>0.0498111643534061</v>
      </c>
      <c r="T29" s="280">
        <v>183285</v>
      </c>
      <c r="U29" s="281">
        <v>185029</v>
      </c>
      <c r="V29" s="282">
        <v>173</v>
      </c>
      <c r="W29" s="281">
        <v>85</v>
      </c>
      <c r="X29" s="282">
        <f t="shared" si="6"/>
        <v>368572</v>
      </c>
      <c r="Y29" s="285">
        <f t="shared" si="7"/>
        <v>0.22539151102091304</v>
      </c>
    </row>
    <row r="30" spans="1:25" ht="19.5" customHeight="1">
      <c r="A30" s="279" t="s">
        <v>186</v>
      </c>
      <c r="B30" s="280">
        <v>13293</v>
      </c>
      <c r="C30" s="281">
        <v>12110</v>
      </c>
      <c r="D30" s="282">
        <v>277</v>
      </c>
      <c r="E30" s="281">
        <v>125</v>
      </c>
      <c r="F30" s="282">
        <f t="shared" si="0"/>
        <v>25805</v>
      </c>
      <c r="G30" s="283">
        <f t="shared" si="1"/>
        <v>0.026965683933551872</v>
      </c>
      <c r="H30" s="280">
        <v>7003</v>
      </c>
      <c r="I30" s="281">
        <v>6301</v>
      </c>
      <c r="J30" s="282"/>
      <c r="K30" s="281"/>
      <c r="L30" s="282">
        <f t="shared" si="2"/>
        <v>13304</v>
      </c>
      <c r="M30" s="284">
        <f t="shared" si="3"/>
        <v>0.9396422128683102</v>
      </c>
      <c r="N30" s="280">
        <v>107048</v>
      </c>
      <c r="O30" s="281">
        <v>95285</v>
      </c>
      <c r="P30" s="282">
        <v>277</v>
      </c>
      <c r="Q30" s="281">
        <v>125</v>
      </c>
      <c r="R30" s="282">
        <f t="shared" si="4"/>
        <v>202735</v>
      </c>
      <c r="S30" s="283">
        <f t="shared" si="5"/>
        <v>0.02235930078975254</v>
      </c>
      <c r="T30" s="280">
        <v>17487</v>
      </c>
      <c r="U30" s="281">
        <v>15932</v>
      </c>
      <c r="V30" s="282">
        <v>198</v>
      </c>
      <c r="W30" s="281">
        <v>462</v>
      </c>
      <c r="X30" s="282">
        <f t="shared" si="6"/>
        <v>34079</v>
      </c>
      <c r="Y30" s="285" t="str">
        <f t="shared" si="7"/>
        <v>  *  </v>
      </c>
    </row>
    <row r="31" spans="1:25" ht="19.5" customHeight="1">
      <c r="A31" s="279" t="s">
        <v>184</v>
      </c>
      <c r="B31" s="280">
        <v>12530</v>
      </c>
      <c r="C31" s="281">
        <v>11787</v>
      </c>
      <c r="D31" s="282">
        <v>0</v>
      </c>
      <c r="E31" s="281">
        <v>0</v>
      </c>
      <c r="F31" s="282">
        <f>SUM(B31:E31)</f>
        <v>24317</v>
      </c>
      <c r="G31" s="283">
        <f>F31/$F$9</f>
        <v>0.02541075513319825</v>
      </c>
      <c r="H31" s="280">
        <v>12243</v>
      </c>
      <c r="I31" s="281">
        <v>11846</v>
      </c>
      <c r="J31" s="282"/>
      <c r="K31" s="281"/>
      <c r="L31" s="282">
        <f>SUM(H31:K31)</f>
        <v>24089</v>
      </c>
      <c r="M31" s="284">
        <f>IF(ISERROR(F31/L31-1),"         /0",(F31/L31-1))</f>
        <v>0.009464900992154135</v>
      </c>
      <c r="N31" s="280">
        <v>115303</v>
      </c>
      <c r="O31" s="281">
        <v>110431</v>
      </c>
      <c r="P31" s="282"/>
      <c r="Q31" s="281"/>
      <c r="R31" s="282">
        <f>SUM(N31:Q31)</f>
        <v>225734</v>
      </c>
      <c r="S31" s="283">
        <f>R31/$R$9</f>
        <v>0.02489582166115372</v>
      </c>
      <c r="T31" s="280">
        <v>111901</v>
      </c>
      <c r="U31" s="281">
        <v>105738</v>
      </c>
      <c r="V31" s="282"/>
      <c r="W31" s="281"/>
      <c r="X31" s="282">
        <f>SUM(T31:W31)</f>
        <v>217639</v>
      </c>
      <c r="Y31" s="285">
        <f>IF(ISERROR(R31/X31-1),"         /0",IF(R31/X31&gt;5,"  *  ",(R31/X31-1)))</f>
        <v>0.03719462044945998</v>
      </c>
    </row>
    <row r="32" spans="1:25" ht="19.5" customHeight="1">
      <c r="A32" s="279" t="s">
        <v>190</v>
      </c>
      <c r="B32" s="280">
        <v>12007</v>
      </c>
      <c r="C32" s="281">
        <v>11031</v>
      </c>
      <c r="D32" s="282">
        <v>0</v>
      </c>
      <c r="E32" s="281">
        <v>0</v>
      </c>
      <c r="F32" s="282">
        <f t="shared" si="0"/>
        <v>23038</v>
      </c>
      <c r="G32" s="283">
        <f t="shared" si="1"/>
        <v>0.024074226950636237</v>
      </c>
      <c r="H32" s="280">
        <v>18122</v>
      </c>
      <c r="I32" s="281">
        <v>16900</v>
      </c>
      <c r="J32" s="282"/>
      <c r="K32" s="281"/>
      <c r="L32" s="282">
        <f t="shared" si="2"/>
        <v>35022</v>
      </c>
      <c r="M32" s="284">
        <f t="shared" si="3"/>
        <v>-0.3421849123408144</v>
      </c>
      <c r="N32" s="280">
        <v>92737</v>
      </c>
      <c r="O32" s="281">
        <v>89300</v>
      </c>
      <c r="P32" s="282">
        <v>0</v>
      </c>
      <c r="Q32" s="281">
        <v>0</v>
      </c>
      <c r="R32" s="282">
        <f t="shared" si="4"/>
        <v>182037</v>
      </c>
      <c r="S32" s="283">
        <f t="shared" si="5"/>
        <v>0.020076553322633896</v>
      </c>
      <c r="T32" s="280">
        <v>174219</v>
      </c>
      <c r="U32" s="281">
        <v>167112</v>
      </c>
      <c r="V32" s="282"/>
      <c r="W32" s="281"/>
      <c r="X32" s="282">
        <f t="shared" si="6"/>
        <v>341331</v>
      </c>
      <c r="Y32" s="285">
        <f t="shared" si="7"/>
        <v>-0.4666848308533359</v>
      </c>
    </row>
    <row r="33" spans="1:25" ht="19.5" customHeight="1">
      <c r="A33" s="279" t="s">
        <v>197</v>
      </c>
      <c r="B33" s="280">
        <v>7122</v>
      </c>
      <c r="C33" s="281">
        <v>6565</v>
      </c>
      <c r="D33" s="282">
        <v>163</v>
      </c>
      <c r="E33" s="281">
        <v>0</v>
      </c>
      <c r="F33" s="282">
        <f aca="true" t="shared" si="15" ref="F33:F39">SUM(B33:E33)</f>
        <v>13850</v>
      </c>
      <c r="G33" s="283">
        <f aca="true" t="shared" si="16" ref="G33:G39">F33/$F$9</f>
        <v>0.014472959600065624</v>
      </c>
      <c r="H33" s="280">
        <v>3656</v>
      </c>
      <c r="I33" s="281">
        <v>3490</v>
      </c>
      <c r="J33" s="282"/>
      <c r="K33" s="281"/>
      <c r="L33" s="282">
        <f aca="true" t="shared" si="17" ref="L33:L39">SUM(H33:K33)</f>
        <v>7146</v>
      </c>
      <c r="M33" s="284">
        <f aca="true" t="shared" si="18" ref="M33:M39">IF(ISERROR(F33/L33-1),"         /0",(F33/L33-1))</f>
        <v>0.9381472152253008</v>
      </c>
      <c r="N33" s="280">
        <v>74020</v>
      </c>
      <c r="O33" s="281">
        <v>68493</v>
      </c>
      <c r="P33" s="282">
        <v>163</v>
      </c>
      <c r="Q33" s="281"/>
      <c r="R33" s="282">
        <f aca="true" t="shared" si="19" ref="R33:R39">SUM(N33:Q33)</f>
        <v>142676</v>
      </c>
      <c r="S33" s="283">
        <f aca="true" t="shared" si="20" ref="S33:S39">R33/$R$9</f>
        <v>0.01573549510187552</v>
      </c>
      <c r="T33" s="280">
        <v>58961</v>
      </c>
      <c r="U33" s="281">
        <v>55162</v>
      </c>
      <c r="V33" s="282"/>
      <c r="W33" s="281">
        <v>58</v>
      </c>
      <c r="X33" s="282">
        <f aca="true" t="shared" si="21" ref="X33:X39">SUM(T33:W33)</f>
        <v>114181</v>
      </c>
      <c r="Y33" s="285">
        <f aca="true" t="shared" si="22" ref="Y33:Y39">IF(ISERROR(R33/X33-1),"         /0",IF(R33/X33&gt;5,"  *  ",(R33/X33-1)))</f>
        <v>0.24955990926686566</v>
      </c>
    </row>
    <row r="34" spans="1:25" ht="19.5" customHeight="1">
      <c r="A34" s="279" t="s">
        <v>201</v>
      </c>
      <c r="B34" s="280">
        <v>4803</v>
      </c>
      <c r="C34" s="281">
        <v>4742</v>
      </c>
      <c r="D34" s="282">
        <v>0</v>
      </c>
      <c r="E34" s="281">
        <v>0</v>
      </c>
      <c r="F34" s="282">
        <f t="shared" si="15"/>
        <v>9545</v>
      </c>
      <c r="G34" s="283">
        <f t="shared" si="16"/>
        <v>0.00997432486517158</v>
      </c>
      <c r="H34" s="280">
        <v>4066</v>
      </c>
      <c r="I34" s="281">
        <v>4355</v>
      </c>
      <c r="J34" s="282"/>
      <c r="K34" s="281"/>
      <c r="L34" s="282">
        <f t="shared" si="17"/>
        <v>8421</v>
      </c>
      <c r="M34" s="284">
        <f t="shared" si="18"/>
        <v>0.13347583422396392</v>
      </c>
      <c r="N34" s="280">
        <v>39375</v>
      </c>
      <c r="O34" s="281">
        <v>43221</v>
      </c>
      <c r="P34" s="282">
        <v>1076</v>
      </c>
      <c r="Q34" s="281">
        <v>1287</v>
      </c>
      <c r="R34" s="282">
        <f t="shared" si="19"/>
        <v>84959</v>
      </c>
      <c r="S34" s="283">
        <f t="shared" si="20"/>
        <v>0.009369984639044003</v>
      </c>
      <c r="T34" s="280">
        <v>30720</v>
      </c>
      <c r="U34" s="281">
        <v>40021</v>
      </c>
      <c r="V34" s="282"/>
      <c r="W34" s="281"/>
      <c r="X34" s="282">
        <f t="shared" si="21"/>
        <v>70741</v>
      </c>
      <c r="Y34" s="285">
        <f t="shared" si="22"/>
        <v>0.20098669795451007</v>
      </c>
    </row>
    <row r="35" spans="1:25" ht="19.5" customHeight="1">
      <c r="A35" s="279" t="s">
        <v>203</v>
      </c>
      <c r="B35" s="280">
        <v>4300</v>
      </c>
      <c r="C35" s="281">
        <v>4210</v>
      </c>
      <c r="D35" s="282">
        <v>0</v>
      </c>
      <c r="E35" s="281">
        <v>0</v>
      </c>
      <c r="F35" s="282">
        <f t="shared" si="15"/>
        <v>8510</v>
      </c>
      <c r="G35" s="283">
        <f t="shared" si="16"/>
        <v>0.008892771566538518</v>
      </c>
      <c r="H35" s="280">
        <v>395</v>
      </c>
      <c r="I35" s="281">
        <v>452</v>
      </c>
      <c r="J35" s="282">
        <v>0</v>
      </c>
      <c r="K35" s="281">
        <v>0</v>
      </c>
      <c r="L35" s="282">
        <f t="shared" si="17"/>
        <v>847</v>
      </c>
      <c r="M35" s="284">
        <f t="shared" si="18"/>
        <v>9.047225501770956</v>
      </c>
      <c r="N35" s="280">
        <v>7473</v>
      </c>
      <c r="O35" s="281">
        <v>7317</v>
      </c>
      <c r="P35" s="282">
        <v>0</v>
      </c>
      <c r="Q35" s="281">
        <v>0</v>
      </c>
      <c r="R35" s="282">
        <f t="shared" si="19"/>
        <v>14790</v>
      </c>
      <c r="S35" s="283">
        <f t="shared" si="20"/>
        <v>0.0016311641240064126</v>
      </c>
      <c r="T35" s="280">
        <v>2657</v>
      </c>
      <c r="U35" s="281">
        <v>2398</v>
      </c>
      <c r="V35" s="282">
        <v>0</v>
      </c>
      <c r="W35" s="281">
        <v>0</v>
      </c>
      <c r="X35" s="282">
        <f t="shared" si="21"/>
        <v>5055</v>
      </c>
      <c r="Y35" s="285">
        <f t="shared" si="22"/>
        <v>1.9258160237388724</v>
      </c>
    </row>
    <row r="36" spans="1:25" ht="19.5" customHeight="1">
      <c r="A36" s="279" t="s">
        <v>160</v>
      </c>
      <c r="B36" s="280">
        <v>4305</v>
      </c>
      <c r="C36" s="281">
        <v>3447</v>
      </c>
      <c r="D36" s="282">
        <v>0</v>
      </c>
      <c r="E36" s="281">
        <v>0</v>
      </c>
      <c r="F36" s="282">
        <f t="shared" si="15"/>
        <v>7752</v>
      </c>
      <c r="G36" s="283">
        <f t="shared" si="16"/>
        <v>0.008100677459906768</v>
      </c>
      <c r="H36" s="280">
        <v>5633</v>
      </c>
      <c r="I36" s="281">
        <v>5207</v>
      </c>
      <c r="J36" s="282"/>
      <c r="K36" s="281"/>
      <c r="L36" s="282">
        <f t="shared" si="17"/>
        <v>10840</v>
      </c>
      <c r="M36" s="284">
        <f t="shared" si="18"/>
        <v>-0.2848708487084871</v>
      </c>
      <c r="N36" s="280">
        <v>30548</v>
      </c>
      <c r="O36" s="281">
        <v>27432</v>
      </c>
      <c r="P36" s="282"/>
      <c r="Q36" s="281"/>
      <c r="R36" s="282">
        <f t="shared" si="19"/>
        <v>57980</v>
      </c>
      <c r="S36" s="283">
        <f t="shared" si="20"/>
        <v>0.0063945162887012715</v>
      </c>
      <c r="T36" s="280">
        <v>73841</v>
      </c>
      <c r="U36" s="281">
        <v>74850</v>
      </c>
      <c r="V36" s="282"/>
      <c r="W36" s="281"/>
      <c r="X36" s="282">
        <f t="shared" si="21"/>
        <v>148691</v>
      </c>
      <c r="Y36" s="285">
        <f t="shared" si="22"/>
        <v>-0.6100638236342482</v>
      </c>
    </row>
    <row r="37" spans="1:25" ht="19.5" customHeight="1">
      <c r="A37" s="279" t="s">
        <v>161</v>
      </c>
      <c r="B37" s="280">
        <v>3873</v>
      </c>
      <c r="C37" s="281">
        <v>2988</v>
      </c>
      <c r="D37" s="282">
        <v>0</v>
      </c>
      <c r="E37" s="281">
        <v>0</v>
      </c>
      <c r="F37" s="282">
        <f t="shared" si="15"/>
        <v>6861</v>
      </c>
      <c r="G37" s="283">
        <f t="shared" si="16"/>
        <v>0.007169601141953087</v>
      </c>
      <c r="H37" s="280">
        <v>5501</v>
      </c>
      <c r="I37" s="281">
        <v>4601</v>
      </c>
      <c r="J37" s="282"/>
      <c r="K37" s="281"/>
      <c r="L37" s="282">
        <f t="shared" si="17"/>
        <v>10102</v>
      </c>
      <c r="M37" s="284">
        <f t="shared" si="18"/>
        <v>-0.32082755889922787</v>
      </c>
      <c r="N37" s="280">
        <v>42277</v>
      </c>
      <c r="O37" s="281">
        <v>39031</v>
      </c>
      <c r="P37" s="282"/>
      <c r="Q37" s="281"/>
      <c r="R37" s="282">
        <f t="shared" si="19"/>
        <v>81308</v>
      </c>
      <c r="S37" s="283">
        <f t="shared" si="20"/>
        <v>0.00896732201451747</v>
      </c>
      <c r="T37" s="280">
        <v>51775</v>
      </c>
      <c r="U37" s="281">
        <v>50996</v>
      </c>
      <c r="V37" s="282">
        <v>180</v>
      </c>
      <c r="W37" s="281">
        <v>180</v>
      </c>
      <c r="X37" s="282">
        <f t="shared" si="21"/>
        <v>103131</v>
      </c>
      <c r="Y37" s="285">
        <f t="shared" si="22"/>
        <v>-0.2116046581532226</v>
      </c>
    </row>
    <row r="38" spans="1:25" ht="19.5" customHeight="1">
      <c r="A38" s="279" t="s">
        <v>164</v>
      </c>
      <c r="B38" s="280">
        <v>3350</v>
      </c>
      <c r="C38" s="281">
        <v>3063</v>
      </c>
      <c r="D38" s="282">
        <v>0</v>
      </c>
      <c r="E38" s="281">
        <v>0</v>
      </c>
      <c r="F38" s="282">
        <f t="shared" si="15"/>
        <v>6413</v>
      </c>
      <c r="G38" s="283">
        <f t="shared" si="16"/>
        <v>0.006701450535395007</v>
      </c>
      <c r="H38" s="280">
        <v>2472</v>
      </c>
      <c r="I38" s="281">
        <v>2136</v>
      </c>
      <c r="J38" s="282"/>
      <c r="K38" s="281"/>
      <c r="L38" s="282">
        <f t="shared" si="17"/>
        <v>4608</v>
      </c>
      <c r="M38" s="284">
        <f t="shared" si="18"/>
        <v>0.3917100694444444</v>
      </c>
      <c r="N38" s="280">
        <v>17881</v>
      </c>
      <c r="O38" s="281">
        <v>19524</v>
      </c>
      <c r="P38" s="282"/>
      <c r="Q38" s="281"/>
      <c r="R38" s="282">
        <f t="shared" si="19"/>
        <v>37405</v>
      </c>
      <c r="S38" s="283">
        <f t="shared" si="20"/>
        <v>0.004125334283871526</v>
      </c>
      <c r="T38" s="280">
        <v>22442</v>
      </c>
      <c r="U38" s="281">
        <v>20640</v>
      </c>
      <c r="V38" s="282"/>
      <c r="W38" s="281"/>
      <c r="X38" s="282">
        <f t="shared" si="21"/>
        <v>43082</v>
      </c>
      <c r="Y38" s="285">
        <f t="shared" si="22"/>
        <v>-0.13177196973213867</v>
      </c>
    </row>
    <row r="39" spans="1:25" ht="19.5" customHeight="1">
      <c r="A39" s="279" t="s">
        <v>205</v>
      </c>
      <c r="B39" s="280">
        <v>3327</v>
      </c>
      <c r="C39" s="281">
        <v>2994</v>
      </c>
      <c r="D39" s="282">
        <v>0</v>
      </c>
      <c r="E39" s="281">
        <v>0</v>
      </c>
      <c r="F39" s="282">
        <f t="shared" si="15"/>
        <v>6321</v>
      </c>
      <c r="G39" s="283">
        <f t="shared" si="16"/>
        <v>0.006605312464405402</v>
      </c>
      <c r="H39" s="280">
        <v>3856</v>
      </c>
      <c r="I39" s="281">
        <v>3919</v>
      </c>
      <c r="J39" s="282"/>
      <c r="K39" s="281"/>
      <c r="L39" s="282">
        <f t="shared" si="17"/>
        <v>7775</v>
      </c>
      <c r="M39" s="284">
        <f t="shared" si="18"/>
        <v>-0.1870096463022508</v>
      </c>
      <c r="N39" s="280">
        <v>34530</v>
      </c>
      <c r="O39" s="281">
        <v>32472</v>
      </c>
      <c r="P39" s="282"/>
      <c r="Q39" s="281"/>
      <c r="R39" s="282">
        <f t="shared" si="19"/>
        <v>67002</v>
      </c>
      <c r="S39" s="283">
        <f t="shared" si="20"/>
        <v>0.007389537433176312</v>
      </c>
      <c r="T39" s="280">
        <v>36730</v>
      </c>
      <c r="U39" s="281">
        <v>35011</v>
      </c>
      <c r="V39" s="282"/>
      <c r="W39" s="281"/>
      <c r="X39" s="282">
        <f t="shared" si="21"/>
        <v>71741</v>
      </c>
      <c r="Y39" s="285">
        <f t="shared" si="22"/>
        <v>-0.06605706639160314</v>
      </c>
    </row>
    <row r="40" spans="1:25" ht="19.5" customHeight="1">
      <c r="A40" s="279" t="s">
        <v>193</v>
      </c>
      <c r="B40" s="280">
        <v>2504</v>
      </c>
      <c r="C40" s="281">
        <v>3675</v>
      </c>
      <c r="D40" s="282">
        <v>0</v>
      </c>
      <c r="E40" s="281">
        <v>0</v>
      </c>
      <c r="F40" s="282">
        <f t="shared" si="0"/>
        <v>6179</v>
      </c>
      <c r="G40" s="283">
        <f t="shared" si="1"/>
        <v>0.0064569254417910105</v>
      </c>
      <c r="H40" s="280">
        <v>1157</v>
      </c>
      <c r="I40" s="281">
        <v>1822</v>
      </c>
      <c r="J40" s="282"/>
      <c r="K40" s="281"/>
      <c r="L40" s="282">
        <f t="shared" si="2"/>
        <v>2979</v>
      </c>
      <c r="M40" s="284">
        <f t="shared" si="3"/>
        <v>1.074185968445787</v>
      </c>
      <c r="N40" s="280">
        <v>14408</v>
      </c>
      <c r="O40" s="281">
        <v>20016</v>
      </c>
      <c r="P40" s="282"/>
      <c r="Q40" s="281"/>
      <c r="R40" s="282">
        <f t="shared" si="4"/>
        <v>34424</v>
      </c>
      <c r="S40" s="283">
        <f t="shared" si="5"/>
        <v>0.0037965648279105306</v>
      </c>
      <c r="T40" s="280">
        <v>9973</v>
      </c>
      <c r="U40" s="281">
        <v>18030</v>
      </c>
      <c r="V40" s="282"/>
      <c r="W40" s="281"/>
      <c r="X40" s="282">
        <f t="shared" si="6"/>
        <v>28003</v>
      </c>
      <c r="Y40" s="285">
        <f t="shared" si="7"/>
        <v>0.22929686105060165</v>
      </c>
    </row>
    <row r="41" spans="1:25" ht="19.5" customHeight="1">
      <c r="A41" s="279" t="s">
        <v>208</v>
      </c>
      <c r="B41" s="280">
        <v>1426</v>
      </c>
      <c r="C41" s="281">
        <v>937</v>
      </c>
      <c r="D41" s="282">
        <v>0</v>
      </c>
      <c r="E41" s="281">
        <v>0</v>
      </c>
      <c r="F41" s="282">
        <f t="shared" si="0"/>
        <v>2363</v>
      </c>
      <c r="G41" s="283">
        <f t="shared" si="1"/>
        <v>0.0024692854537873695</v>
      </c>
      <c r="H41" s="280">
        <v>2898</v>
      </c>
      <c r="I41" s="281">
        <v>2597</v>
      </c>
      <c r="J41" s="282"/>
      <c r="K41" s="281"/>
      <c r="L41" s="282">
        <f t="shared" si="2"/>
        <v>5495</v>
      </c>
      <c r="M41" s="284">
        <f t="shared" si="3"/>
        <v>-0.5699727024567789</v>
      </c>
      <c r="N41" s="280">
        <v>20229</v>
      </c>
      <c r="O41" s="281">
        <v>20907</v>
      </c>
      <c r="P41" s="282"/>
      <c r="Q41" s="281"/>
      <c r="R41" s="282">
        <f t="shared" si="4"/>
        <v>41136</v>
      </c>
      <c r="S41" s="283">
        <f t="shared" si="5"/>
        <v>0.004536819973301406</v>
      </c>
      <c r="T41" s="280">
        <v>20503</v>
      </c>
      <c r="U41" s="281">
        <v>20559</v>
      </c>
      <c r="V41" s="282">
        <v>370</v>
      </c>
      <c r="W41" s="281">
        <v>341</v>
      </c>
      <c r="X41" s="282">
        <f t="shared" si="6"/>
        <v>41773</v>
      </c>
      <c r="Y41" s="285">
        <f t="shared" si="7"/>
        <v>-0.015249084336772523</v>
      </c>
    </row>
    <row r="42" spans="1:25" ht="19.5" customHeight="1">
      <c r="A42" s="279" t="s">
        <v>183</v>
      </c>
      <c r="B42" s="280">
        <v>259</v>
      </c>
      <c r="C42" s="281">
        <v>279</v>
      </c>
      <c r="D42" s="282">
        <v>0</v>
      </c>
      <c r="E42" s="281">
        <v>0</v>
      </c>
      <c r="F42" s="282">
        <f t="shared" si="0"/>
        <v>538</v>
      </c>
      <c r="G42" s="283">
        <f t="shared" si="1"/>
        <v>0.0005621987194826936</v>
      </c>
      <c r="H42" s="280">
        <v>24</v>
      </c>
      <c r="I42" s="281">
        <v>13</v>
      </c>
      <c r="J42" s="282"/>
      <c r="K42" s="281"/>
      <c r="L42" s="282">
        <f t="shared" si="2"/>
        <v>37</v>
      </c>
      <c r="M42" s="284">
        <f t="shared" si="3"/>
        <v>13.54054054054054</v>
      </c>
      <c r="N42" s="280">
        <v>2044</v>
      </c>
      <c r="O42" s="281">
        <v>1446</v>
      </c>
      <c r="P42" s="282"/>
      <c r="Q42" s="281"/>
      <c r="R42" s="282">
        <f t="shared" si="4"/>
        <v>3490</v>
      </c>
      <c r="S42" s="283">
        <f t="shared" si="5"/>
        <v>0.00038490620640854495</v>
      </c>
      <c r="T42" s="280">
        <v>309</v>
      </c>
      <c r="U42" s="281">
        <v>164</v>
      </c>
      <c r="V42" s="282"/>
      <c r="W42" s="281"/>
      <c r="X42" s="282">
        <f t="shared" si="6"/>
        <v>473</v>
      </c>
      <c r="Y42" s="285" t="str">
        <f t="shared" si="7"/>
        <v>  *  </v>
      </c>
    </row>
    <row r="43" spans="1:25" ht="19.5" customHeight="1" thickBot="1">
      <c r="A43" s="279" t="s">
        <v>170</v>
      </c>
      <c r="B43" s="280">
        <v>60</v>
      </c>
      <c r="C43" s="281">
        <v>63</v>
      </c>
      <c r="D43" s="282">
        <v>29</v>
      </c>
      <c r="E43" s="281">
        <v>19</v>
      </c>
      <c r="F43" s="282">
        <f t="shared" si="0"/>
        <v>171</v>
      </c>
      <c r="G43" s="283">
        <f t="shared" si="1"/>
        <v>0.00017869141455676693</v>
      </c>
      <c r="H43" s="280">
        <v>1576</v>
      </c>
      <c r="I43" s="281">
        <v>1589</v>
      </c>
      <c r="J43" s="282">
        <v>25</v>
      </c>
      <c r="K43" s="281">
        <v>22</v>
      </c>
      <c r="L43" s="282">
        <f t="shared" si="2"/>
        <v>3212</v>
      </c>
      <c r="M43" s="284" t="s">
        <v>45</v>
      </c>
      <c r="N43" s="280">
        <v>8021</v>
      </c>
      <c r="O43" s="281">
        <v>12185</v>
      </c>
      <c r="P43" s="282">
        <v>580</v>
      </c>
      <c r="Q43" s="281">
        <v>656</v>
      </c>
      <c r="R43" s="282">
        <f t="shared" si="4"/>
        <v>21442</v>
      </c>
      <c r="S43" s="283">
        <f t="shared" si="5"/>
        <v>0.002364801970719777</v>
      </c>
      <c r="T43" s="280">
        <v>11285</v>
      </c>
      <c r="U43" s="281">
        <v>15957</v>
      </c>
      <c r="V43" s="282">
        <v>3895</v>
      </c>
      <c r="W43" s="281">
        <v>3009</v>
      </c>
      <c r="X43" s="282">
        <f t="shared" si="6"/>
        <v>34146</v>
      </c>
      <c r="Y43" s="285">
        <f t="shared" si="7"/>
        <v>-0.37204943478006214</v>
      </c>
    </row>
    <row r="44" spans="1:25" s="142" customFormat="1" ht="19.5" customHeight="1">
      <c r="A44" s="151" t="s">
        <v>54</v>
      </c>
      <c r="B44" s="148">
        <f>SUM(B45:B58)</f>
        <v>71105</v>
      </c>
      <c r="C44" s="147">
        <f>SUM(C45:C58)</f>
        <v>65011</v>
      </c>
      <c r="D44" s="146">
        <f>SUM(D45:D58)</f>
        <v>77</v>
      </c>
      <c r="E44" s="147">
        <f>SUM(E45:E58)</f>
        <v>334</v>
      </c>
      <c r="F44" s="146">
        <f t="shared" si="0"/>
        <v>136527</v>
      </c>
      <c r="G44" s="149">
        <f t="shared" si="1"/>
        <v>0.14266785236954221</v>
      </c>
      <c r="H44" s="148">
        <f>SUM(H45:H58)</f>
        <v>72414</v>
      </c>
      <c r="I44" s="147">
        <f>SUM(I45:I58)</f>
        <v>60124</v>
      </c>
      <c r="J44" s="146">
        <f>SUM(J45:J58)</f>
        <v>8</v>
      </c>
      <c r="K44" s="147">
        <f>SUM(K45:K58)</f>
        <v>5</v>
      </c>
      <c r="L44" s="146">
        <f t="shared" si="2"/>
        <v>132551</v>
      </c>
      <c r="M44" s="150">
        <f t="shared" si="3"/>
        <v>0.02999600153903037</v>
      </c>
      <c r="N44" s="148">
        <f>SUM(N45:N58)</f>
        <v>634156</v>
      </c>
      <c r="O44" s="147">
        <f>SUM(O45:O58)</f>
        <v>609393</v>
      </c>
      <c r="P44" s="146">
        <f>SUM(P45:P58)</f>
        <v>567</v>
      </c>
      <c r="Q44" s="147">
        <f>SUM(Q45:Q58)</f>
        <v>335</v>
      </c>
      <c r="R44" s="146">
        <f t="shared" si="4"/>
        <v>1244451</v>
      </c>
      <c r="S44" s="149">
        <f t="shared" si="5"/>
        <v>0.1372483992754499</v>
      </c>
      <c r="T44" s="148">
        <f>SUM(T45:T58)</f>
        <v>583719</v>
      </c>
      <c r="U44" s="147">
        <f>SUM(U45:U58)</f>
        <v>521110</v>
      </c>
      <c r="V44" s="146">
        <f>SUM(V45:V58)</f>
        <v>79</v>
      </c>
      <c r="W44" s="147">
        <f>SUM(W45:W58)</f>
        <v>39</v>
      </c>
      <c r="X44" s="146">
        <f t="shared" si="6"/>
        <v>1104947</v>
      </c>
      <c r="Y44" s="143">
        <f t="shared" si="7"/>
        <v>0.12625401942355596</v>
      </c>
    </row>
    <row r="45" spans="1:25" ht="19.5" customHeight="1">
      <c r="A45" s="272" t="s">
        <v>159</v>
      </c>
      <c r="B45" s="273">
        <v>27628</v>
      </c>
      <c r="C45" s="274">
        <v>29390</v>
      </c>
      <c r="D45" s="275">
        <v>70</v>
      </c>
      <c r="E45" s="274">
        <v>334</v>
      </c>
      <c r="F45" s="275">
        <f t="shared" si="0"/>
        <v>57422</v>
      </c>
      <c r="G45" s="276">
        <f t="shared" si="1"/>
        <v>0.06000478600396883</v>
      </c>
      <c r="H45" s="273">
        <v>31524</v>
      </c>
      <c r="I45" s="274">
        <v>27548</v>
      </c>
      <c r="J45" s="275">
        <v>8</v>
      </c>
      <c r="K45" s="274">
        <v>0</v>
      </c>
      <c r="L45" s="275">
        <f t="shared" si="2"/>
        <v>59080</v>
      </c>
      <c r="M45" s="277">
        <f t="shared" si="3"/>
        <v>-0.028063642518618814</v>
      </c>
      <c r="N45" s="273">
        <v>274327</v>
      </c>
      <c r="O45" s="274">
        <v>283172</v>
      </c>
      <c r="P45" s="275">
        <v>559</v>
      </c>
      <c r="Q45" s="274">
        <v>334</v>
      </c>
      <c r="R45" s="275">
        <f t="shared" si="4"/>
        <v>558392</v>
      </c>
      <c r="S45" s="276">
        <f t="shared" si="5"/>
        <v>0.06158411071887686</v>
      </c>
      <c r="T45" s="273">
        <v>276333</v>
      </c>
      <c r="U45" s="274">
        <v>247139</v>
      </c>
      <c r="V45" s="275">
        <v>62</v>
      </c>
      <c r="W45" s="274">
        <v>0</v>
      </c>
      <c r="X45" s="275">
        <f t="shared" si="6"/>
        <v>523534</v>
      </c>
      <c r="Y45" s="278">
        <f t="shared" si="7"/>
        <v>0.06658211310058171</v>
      </c>
    </row>
    <row r="46" spans="1:25" ht="19.5" customHeight="1">
      <c r="A46" s="279" t="s">
        <v>187</v>
      </c>
      <c r="B46" s="280">
        <v>13599</v>
      </c>
      <c r="C46" s="281">
        <v>11296</v>
      </c>
      <c r="D46" s="282">
        <v>0</v>
      </c>
      <c r="E46" s="281">
        <v>0</v>
      </c>
      <c r="F46" s="282">
        <f t="shared" si="0"/>
        <v>24895</v>
      </c>
      <c r="G46" s="283">
        <f t="shared" si="1"/>
        <v>0.026014753013980773</v>
      </c>
      <c r="H46" s="280">
        <v>12092</v>
      </c>
      <c r="I46" s="281">
        <v>9229</v>
      </c>
      <c r="J46" s="282"/>
      <c r="K46" s="281"/>
      <c r="L46" s="282">
        <f t="shared" si="2"/>
        <v>21321</v>
      </c>
      <c r="M46" s="284">
        <f t="shared" si="3"/>
        <v>0.16762816003001735</v>
      </c>
      <c r="N46" s="280">
        <v>115283</v>
      </c>
      <c r="O46" s="281">
        <v>98518</v>
      </c>
      <c r="P46" s="282"/>
      <c r="Q46" s="281"/>
      <c r="R46" s="282">
        <f t="shared" si="4"/>
        <v>213801</v>
      </c>
      <c r="S46" s="283">
        <f t="shared" si="5"/>
        <v>0.023579751242508114</v>
      </c>
      <c r="T46" s="280">
        <v>101956</v>
      </c>
      <c r="U46" s="281">
        <v>86491</v>
      </c>
      <c r="V46" s="282"/>
      <c r="W46" s="281"/>
      <c r="X46" s="282">
        <f t="shared" si="6"/>
        <v>188447</v>
      </c>
      <c r="Y46" s="285">
        <f t="shared" si="7"/>
        <v>0.13454180751086509</v>
      </c>
    </row>
    <row r="47" spans="1:25" ht="19.5" customHeight="1">
      <c r="A47" s="279" t="s">
        <v>196</v>
      </c>
      <c r="B47" s="280">
        <v>8051</v>
      </c>
      <c r="C47" s="281">
        <v>6037</v>
      </c>
      <c r="D47" s="282">
        <v>0</v>
      </c>
      <c r="E47" s="281">
        <v>0</v>
      </c>
      <c r="F47" s="282">
        <f aca="true" t="shared" si="23" ref="F47:F62">SUM(B47:E47)</f>
        <v>14088</v>
      </c>
      <c r="G47" s="283">
        <f aca="true" t="shared" si="24" ref="G47:G62">F47/$F$9</f>
        <v>0.014721664609799604</v>
      </c>
      <c r="H47" s="280">
        <v>7985</v>
      </c>
      <c r="I47" s="281">
        <v>5803</v>
      </c>
      <c r="J47" s="282"/>
      <c r="K47" s="281"/>
      <c r="L47" s="282">
        <f aca="true" t="shared" si="25" ref="L47:L62">SUM(H47:K47)</f>
        <v>13788</v>
      </c>
      <c r="M47" s="284">
        <f aca="true" t="shared" si="26" ref="M47:M62">IF(ISERROR(F47/L47-1),"         /0",(F47/L47-1))</f>
        <v>0.021758050478677182</v>
      </c>
      <c r="N47" s="280">
        <v>67916</v>
      </c>
      <c r="O47" s="281">
        <v>56877</v>
      </c>
      <c r="P47" s="282"/>
      <c r="Q47" s="281"/>
      <c r="R47" s="282">
        <f aca="true" t="shared" si="27" ref="R47:R62">SUM(N47:Q47)</f>
        <v>124793</v>
      </c>
      <c r="S47" s="283">
        <f aca="true" t="shared" si="28" ref="S47:S62">R47/$R$9</f>
        <v>0.013763209231043424</v>
      </c>
      <c r="T47" s="280">
        <v>24480</v>
      </c>
      <c r="U47" s="281">
        <v>21846</v>
      </c>
      <c r="V47" s="282"/>
      <c r="W47" s="281"/>
      <c r="X47" s="282">
        <f aca="true" t="shared" si="29" ref="X47:X62">SUM(T47:W47)</f>
        <v>46326</v>
      </c>
      <c r="Y47" s="285">
        <f aca="true" t="shared" si="30" ref="Y47:Y62">IF(ISERROR(R47/X47-1),"         /0",IF(R47/X47&gt;5,"  *  ",(R47/X47-1)))</f>
        <v>1.693800457626387</v>
      </c>
    </row>
    <row r="48" spans="1:25" ht="19.5" customHeight="1">
      <c r="A48" s="279" t="s">
        <v>199</v>
      </c>
      <c r="B48" s="280">
        <v>5986</v>
      </c>
      <c r="C48" s="281">
        <v>5573</v>
      </c>
      <c r="D48" s="282">
        <v>0</v>
      </c>
      <c r="E48" s="281">
        <v>0</v>
      </c>
      <c r="F48" s="282">
        <f t="shared" si="23"/>
        <v>11559</v>
      </c>
      <c r="G48" s="283">
        <f t="shared" si="24"/>
        <v>0.012078912636617947</v>
      </c>
      <c r="H48" s="280">
        <v>6138</v>
      </c>
      <c r="I48" s="281">
        <v>5628</v>
      </c>
      <c r="J48" s="282"/>
      <c r="K48" s="281"/>
      <c r="L48" s="282">
        <f t="shared" si="25"/>
        <v>11766</v>
      </c>
      <c r="M48" s="284">
        <f t="shared" si="26"/>
        <v>-0.01759306476287603</v>
      </c>
      <c r="N48" s="280">
        <v>49741</v>
      </c>
      <c r="O48" s="281">
        <v>52208</v>
      </c>
      <c r="P48" s="282"/>
      <c r="Q48" s="281"/>
      <c r="R48" s="282">
        <f t="shared" si="27"/>
        <v>101949</v>
      </c>
      <c r="S48" s="283">
        <f t="shared" si="28"/>
        <v>0.011243783047892478</v>
      </c>
      <c r="T48" s="280">
        <v>55688</v>
      </c>
      <c r="U48" s="281">
        <v>53574</v>
      </c>
      <c r="V48" s="282"/>
      <c r="W48" s="281"/>
      <c r="X48" s="282">
        <f t="shared" si="29"/>
        <v>109262</v>
      </c>
      <c r="Y48" s="285">
        <f t="shared" si="30"/>
        <v>-0.06693086342918853</v>
      </c>
    </row>
    <row r="49" spans="1:25" ht="19.5" customHeight="1">
      <c r="A49" s="279" t="s">
        <v>198</v>
      </c>
      <c r="B49" s="280">
        <v>5639</v>
      </c>
      <c r="C49" s="281">
        <v>5626</v>
      </c>
      <c r="D49" s="282">
        <v>0</v>
      </c>
      <c r="E49" s="281">
        <v>0</v>
      </c>
      <c r="F49" s="282">
        <f t="shared" si="23"/>
        <v>11265</v>
      </c>
      <c r="G49" s="283">
        <f t="shared" si="24"/>
        <v>0.011771688801064207</v>
      </c>
      <c r="H49" s="280">
        <v>6780</v>
      </c>
      <c r="I49" s="281">
        <v>5961</v>
      </c>
      <c r="J49" s="282"/>
      <c r="K49" s="281"/>
      <c r="L49" s="282">
        <f t="shared" si="25"/>
        <v>12741</v>
      </c>
      <c r="M49" s="284">
        <f t="shared" si="26"/>
        <v>-0.11584647986814223</v>
      </c>
      <c r="N49" s="280">
        <v>52563</v>
      </c>
      <c r="O49" s="281">
        <v>52722</v>
      </c>
      <c r="P49" s="282"/>
      <c r="Q49" s="281"/>
      <c r="R49" s="282">
        <f t="shared" si="27"/>
        <v>105285</v>
      </c>
      <c r="S49" s="283">
        <f t="shared" si="28"/>
        <v>0.01161170485436208</v>
      </c>
      <c r="T49" s="280">
        <v>56860</v>
      </c>
      <c r="U49" s="281">
        <v>51724</v>
      </c>
      <c r="V49" s="282"/>
      <c r="W49" s="281"/>
      <c r="X49" s="282">
        <f t="shared" si="29"/>
        <v>108584</v>
      </c>
      <c r="Y49" s="285">
        <f t="shared" si="30"/>
        <v>-0.030382008399027494</v>
      </c>
    </row>
    <row r="50" spans="1:25" ht="19.5" customHeight="1">
      <c r="A50" s="279" t="s">
        <v>204</v>
      </c>
      <c r="B50" s="280">
        <v>3351</v>
      </c>
      <c r="C50" s="281">
        <v>3089</v>
      </c>
      <c r="D50" s="282">
        <v>0</v>
      </c>
      <c r="E50" s="281">
        <v>0</v>
      </c>
      <c r="F50" s="282">
        <f t="shared" si="23"/>
        <v>6440</v>
      </c>
      <c r="G50" s="283">
        <f t="shared" si="24"/>
        <v>0.006729664969272391</v>
      </c>
      <c r="H50" s="280">
        <v>3582</v>
      </c>
      <c r="I50" s="281">
        <v>3066</v>
      </c>
      <c r="J50" s="282"/>
      <c r="K50" s="281"/>
      <c r="L50" s="282">
        <f t="shared" si="25"/>
        <v>6648</v>
      </c>
      <c r="M50" s="284">
        <f t="shared" si="26"/>
        <v>-0.03128760529482555</v>
      </c>
      <c r="N50" s="280">
        <v>30442</v>
      </c>
      <c r="O50" s="281">
        <v>29130</v>
      </c>
      <c r="P50" s="282"/>
      <c r="Q50" s="281"/>
      <c r="R50" s="282">
        <f t="shared" si="27"/>
        <v>59572</v>
      </c>
      <c r="S50" s="283">
        <f t="shared" si="28"/>
        <v>0.006570095280277891</v>
      </c>
      <c r="T50" s="280">
        <v>32545</v>
      </c>
      <c r="U50" s="281">
        <v>30151</v>
      </c>
      <c r="V50" s="282"/>
      <c r="W50" s="281"/>
      <c r="X50" s="282">
        <f t="shared" si="29"/>
        <v>62696</v>
      </c>
      <c r="Y50" s="285">
        <f t="shared" si="30"/>
        <v>-0.04982774020671177</v>
      </c>
    </row>
    <row r="51" spans="1:25" ht="19.5" customHeight="1">
      <c r="A51" s="279" t="s">
        <v>192</v>
      </c>
      <c r="B51" s="280">
        <v>2850</v>
      </c>
      <c r="C51" s="281">
        <v>1212</v>
      </c>
      <c r="D51" s="282">
        <v>0</v>
      </c>
      <c r="E51" s="281">
        <v>0</v>
      </c>
      <c r="F51" s="282">
        <f t="shared" si="23"/>
        <v>4062</v>
      </c>
      <c r="G51" s="283">
        <f t="shared" si="24"/>
        <v>0.0042447048299975865</v>
      </c>
      <c r="H51" s="280">
        <v>590</v>
      </c>
      <c r="I51" s="281">
        <v>132</v>
      </c>
      <c r="J51" s="282"/>
      <c r="K51" s="281"/>
      <c r="L51" s="282">
        <f t="shared" si="25"/>
        <v>722</v>
      </c>
      <c r="M51" s="284">
        <f t="shared" si="26"/>
        <v>4.626038781163435</v>
      </c>
      <c r="N51" s="280">
        <v>12185</v>
      </c>
      <c r="O51" s="281">
        <v>8398</v>
      </c>
      <c r="P51" s="282"/>
      <c r="Q51" s="281"/>
      <c r="R51" s="282">
        <f t="shared" si="27"/>
        <v>20583</v>
      </c>
      <c r="S51" s="283">
        <f t="shared" si="28"/>
        <v>0.0022700643113200804</v>
      </c>
      <c r="T51" s="280">
        <v>3333</v>
      </c>
      <c r="U51" s="281">
        <v>1629</v>
      </c>
      <c r="V51" s="282"/>
      <c r="W51" s="281"/>
      <c r="X51" s="282">
        <f t="shared" si="29"/>
        <v>4962</v>
      </c>
      <c r="Y51" s="285">
        <f t="shared" si="30"/>
        <v>3.148125755743652</v>
      </c>
    </row>
    <row r="52" spans="1:25" ht="19.5" customHeight="1">
      <c r="A52" s="279" t="s">
        <v>207</v>
      </c>
      <c r="B52" s="280">
        <v>650</v>
      </c>
      <c r="C52" s="281">
        <v>1404</v>
      </c>
      <c r="D52" s="282">
        <v>0</v>
      </c>
      <c r="E52" s="281">
        <v>0</v>
      </c>
      <c r="F52" s="282">
        <f t="shared" si="23"/>
        <v>2054</v>
      </c>
      <c r="G52" s="283">
        <f t="shared" si="24"/>
        <v>0.0021463869327461946</v>
      </c>
      <c r="H52" s="280">
        <v>1276</v>
      </c>
      <c r="I52" s="281">
        <v>1638</v>
      </c>
      <c r="J52" s="282"/>
      <c r="K52" s="281"/>
      <c r="L52" s="282">
        <f t="shared" si="25"/>
        <v>2914</v>
      </c>
      <c r="M52" s="284">
        <f t="shared" si="26"/>
        <v>-0.2951269732326699</v>
      </c>
      <c r="N52" s="280">
        <v>10558</v>
      </c>
      <c r="O52" s="281">
        <v>11937</v>
      </c>
      <c r="P52" s="282"/>
      <c r="Q52" s="281"/>
      <c r="R52" s="282">
        <f t="shared" si="27"/>
        <v>22495</v>
      </c>
      <c r="S52" s="283">
        <f t="shared" si="28"/>
        <v>0.0024809355625100915</v>
      </c>
      <c r="T52" s="280">
        <v>7671</v>
      </c>
      <c r="U52" s="281">
        <v>9582</v>
      </c>
      <c r="V52" s="282"/>
      <c r="W52" s="281"/>
      <c r="X52" s="282">
        <f t="shared" si="29"/>
        <v>17253</v>
      </c>
      <c r="Y52" s="285">
        <f t="shared" si="30"/>
        <v>0.3038312177592304</v>
      </c>
    </row>
    <row r="53" spans="1:25" ht="19.5" customHeight="1">
      <c r="A53" s="279" t="s">
        <v>183</v>
      </c>
      <c r="B53" s="280">
        <v>1227</v>
      </c>
      <c r="C53" s="281">
        <v>684</v>
      </c>
      <c r="D53" s="282">
        <v>0</v>
      </c>
      <c r="E53" s="281">
        <v>0</v>
      </c>
      <c r="F53" s="282">
        <f t="shared" si="23"/>
        <v>1911</v>
      </c>
      <c r="G53" s="283">
        <f t="shared" si="24"/>
        <v>0.0019969549310993075</v>
      </c>
      <c r="H53" s="280">
        <v>992</v>
      </c>
      <c r="I53" s="281">
        <v>475</v>
      </c>
      <c r="J53" s="282"/>
      <c r="K53" s="281"/>
      <c r="L53" s="282">
        <f t="shared" si="25"/>
        <v>1467</v>
      </c>
      <c r="M53" s="284">
        <f t="shared" si="26"/>
        <v>0.30265848670756657</v>
      </c>
      <c r="N53" s="280">
        <v>9444</v>
      </c>
      <c r="O53" s="281">
        <v>7258</v>
      </c>
      <c r="P53" s="282"/>
      <c r="Q53" s="281"/>
      <c r="R53" s="282">
        <f t="shared" si="27"/>
        <v>16702</v>
      </c>
      <c r="S53" s="283">
        <f t="shared" si="28"/>
        <v>0.0018420353751964235</v>
      </c>
      <c r="T53" s="280">
        <v>8753</v>
      </c>
      <c r="U53" s="281">
        <v>7233</v>
      </c>
      <c r="V53" s="282"/>
      <c r="W53" s="281"/>
      <c r="X53" s="282">
        <f t="shared" si="29"/>
        <v>15986</v>
      </c>
      <c r="Y53" s="285">
        <f t="shared" si="30"/>
        <v>0.04478919054172392</v>
      </c>
    </row>
    <row r="54" spans="1:25" ht="19.5" customHeight="1">
      <c r="A54" s="279" t="s">
        <v>200</v>
      </c>
      <c r="B54" s="280">
        <v>1093</v>
      </c>
      <c r="C54" s="281">
        <v>210</v>
      </c>
      <c r="D54" s="282">
        <v>0</v>
      </c>
      <c r="E54" s="281">
        <v>0</v>
      </c>
      <c r="F54" s="282">
        <f t="shared" si="23"/>
        <v>1303</v>
      </c>
      <c r="G54" s="283">
        <f t="shared" si="24"/>
        <v>0.001361607679341914</v>
      </c>
      <c r="H54" s="280">
        <v>1036</v>
      </c>
      <c r="I54" s="281">
        <v>388</v>
      </c>
      <c r="J54" s="282"/>
      <c r="K54" s="281"/>
      <c r="L54" s="282">
        <f t="shared" si="25"/>
        <v>1424</v>
      </c>
      <c r="M54" s="284">
        <f t="shared" si="26"/>
        <v>-0.0849719101123596</v>
      </c>
      <c r="N54" s="280">
        <v>5827</v>
      </c>
      <c r="O54" s="281">
        <v>4462</v>
      </c>
      <c r="P54" s="282"/>
      <c r="Q54" s="281"/>
      <c r="R54" s="282">
        <f t="shared" si="27"/>
        <v>10289</v>
      </c>
      <c r="S54" s="283">
        <f t="shared" si="28"/>
        <v>0.0011347564348818107</v>
      </c>
      <c r="T54" s="280">
        <v>7747</v>
      </c>
      <c r="U54" s="281">
        <v>5779</v>
      </c>
      <c r="V54" s="282"/>
      <c r="W54" s="281"/>
      <c r="X54" s="282">
        <f t="shared" si="29"/>
        <v>13526</v>
      </c>
      <c r="Y54" s="285">
        <f t="shared" si="30"/>
        <v>-0.23931687121100098</v>
      </c>
    </row>
    <row r="55" spans="1:25" ht="19.5" customHeight="1">
      <c r="A55" s="279" t="s">
        <v>185</v>
      </c>
      <c r="B55" s="280">
        <v>392</v>
      </c>
      <c r="C55" s="281">
        <v>182</v>
      </c>
      <c r="D55" s="282">
        <v>0</v>
      </c>
      <c r="E55" s="281">
        <v>0</v>
      </c>
      <c r="F55" s="282">
        <f t="shared" si="23"/>
        <v>574</v>
      </c>
      <c r="G55" s="283">
        <f t="shared" si="24"/>
        <v>0.0005998179646525393</v>
      </c>
      <c r="H55" s="280">
        <v>64</v>
      </c>
      <c r="I55" s="281">
        <v>79</v>
      </c>
      <c r="J55" s="282"/>
      <c r="K55" s="281"/>
      <c r="L55" s="282">
        <f t="shared" si="25"/>
        <v>143</v>
      </c>
      <c r="M55" s="284">
        <f t="shared" si="26"/>
        <v>3.013986013986014</v>
      </c>
      <c r="N55" s="280">
        <v>2160</v>
      </c>
      <c r="O55" s="281">
        <v>1501</v>
      </c>
      <c r="P55" s="282"/>
      <c r="Q55" s="281"/>
      <c r="R55" s="282">
        <f t="shared" si="27"/>
        <v>3661</v>
      </c>
      <c r="S55" s="283">
        <f t="shared" si="28"/>
        <v>0.00040376550763945076</v>
      </c>
      <c r="T55" s="280">
        <v>1447</v>
      </c>
      <c r="U55" s="281">
        <v>1021</v>
      </c>
      <c r="V55" s="282"/>
      <c r="W55" s="281"/>
      <c r="X55" s="282">
        <f t="shared" si="29"/>
        <v>2468</v>
      </c>
      <c r="Y55" s="285">
        <f t="shared" si="30"/>
        <v>0.48338735818476497</v>
      </c>
    </row>
    <row r="56" spans="1:25" ht="19.5" customHeight="1">
      <c r="A56" s="279" t="s">
        <v>184</v>
      </c>
      <c r="B56" s="280">
        <v>224</v>
      </c>
      <c r="C56" s="281">
        <v>215</v>
      </c>
      <c r="D56" s="282">
        <v>0</v>
      </c>
      <c r="E56" s="281">
        <v>0</v>
      </c>
      <c r="F56" s="282">
        <f t="shared" si="23"/>
        <v>439</v>
      </c>
      <c r="G56" s="283">
        <f t="shared" si="24"/>
        <v>0.000458745795265618</v>
      </c>
      <c r="H56" s="280">
        <v>287</v>
      </c>
      <c r="I56" s="281">
        <v>165</v>
      </c>
      <c r="J56" s="282"/>
      <c r="K56" s="281"/>
      <c r="L56" s="282">
        <f t="shared" si="25"/>
        <v>452</v>
      </c>
      <c r="M56" s="284">
        <f t="shared" si="26"/>
        <v>-0.028761061946902644</v>
      </c>
      <c r="N56" s="280">
        <v>2071</v>
      </c>
      <c r="O56" s="281">
        <v>2043</v>
      </c>
      <c r="P56" s="282"/>
      <c r="Q56" s="281"/>
      <c r="R56" s="282">
        <f t="shared" si="27"/>
        <v>4114</v>
      </c>
      <c r="S56" s="283">
        <f t="shared" si="28"/>
        <v>0.0004537261126546573</v>
      </c>
      <c r="T56" s="280">
        <v>1596</v>
      </c>
      <c r="U56" s="281">
        <v>1906</v>
      </c>
      <c r="V56" s="282"/>
      <c r="W56" s="281"/>
      <c r="X56" s="282">
        <f t="shared" si="29"/>
        <v>3502</v>
      </c>
      <c r="Y56" s="285">
        <f t="shared" si="30"/>
        <v>0.17475728155339798</v>
      </c>
    </row>
    <row r="57" spans="1:25" ht="19.5" customHeight="1">
      <c r="A57" s="279" t="s">
        <v>202</v>
      </c>
      <c r="B57" s="280">
        <v>367</v>
      </c>
      <c r="C57" s="281">
        <v>53</v>
      </c>
      <c r="D57" s="282">
        <v>0</v>
      </c>
      <c r="E57" s="281">
        <v>0</v>
      </c>
      <c r="F57" s="282">
        <f t="shared" si="23"/>
        <v>420</v>
      </c>
      <c r="G57" s="283">
        <f t="shared" si="24"/>
        <v>0.00043889119364819943</v>
      </c>
      <c r="H57" s="280">
        <v>61</v>
      </c>
      <c r="I57" s="281">
        <v>7</v>
      </c>
      <c r="J57" s="282"/>
      <c r="K57" s="281"/>
      <c r="L57" s="282">
        <f t="shared" si="25"/>
        <v>68</v>
      </c>
      <c r="M57" s="284">
        <f t="shared" si="26"/>
        <v>5.176470588235294</v>
      </c>
      <c r="N57" s="280">
        <v>1327</v>
      </c>
      <c r="O57" s="281">
        <v>867</v>
      </c>
      <c r="P57" s="282"/>
      <c r="Q57" s="281"/>
      <c r="R57" s="282">
        <f t="shared" si="27"/>
        <v>2194</v>
      </c>
      <c r="S57" s="283">
        <f t="shared" si="28"/>
        <v>0.00024197255497431164</v>
      </c>
      <c r="T57" s="280">
        <v>388</v>
      </c>
      <c r="U57" s="281">
        <v>186</v>
      </c>
      <c r="V57" s="282"/>
      <c r="W57" s="281"/>
      <c r="X57" s="282">
        <f t="shared" si="29"/>
        <v>574</v>
      </c>
      <c r="Y57" s="285">
        <f t="shared" si="30"/>
        <v>2.822299651567944</v>
      </c>
    </row>
    <row r="58" spans="1:25" ht="19.5" customHeight="1" thickBot="1">
      <c r="A58" s="286" t="s">
        <v>170</v>
      </c>
      <c r="B58" s="287">
        <v>48</v>
      </c>
      <c r="C58" s="288">
        <v>40</v>
      </c>
      <c r="D58" s="289">
        <v>7</v>
      </c>
      <c r="E58" s="288">
        <v>0</v>
      </c>
      <c r="F58" s="289">
        <f t="shared" si="23"/>
        <v>95</v>
      </c>
      <c r="G58" s="290">
        <f t="shared" si="24"/>
        <v>9.927300808709273E-05</v>
      </c>
      <c r="H58" s="287">
        <v>7</v>
      </c>
      <c r="I58" s="288">
        <v>5</v>
      </c>
      <c r="J58" s="289">
        <v>0</v>
      </c>
      <c r="K58" s="288">
        <v>5</v>
      </c>
      <c r="L58" s="289">
        <f t="shared" si="25"/>
        <v>17</v>
      </c>
      <c r="M58" s="291">
        <f t="shared" si="26"/>
        <v>4.588235294117647</v>
      </c>
      <c r="N58" s="287">
        <v>312</v>
      </c>
      <c r="O58" s="288">
        <v>300</v>
      </c>
      <c r="P58" s="289">
        <v>8</v>
      </c>
      <c r="Q58" s="288">
        <v>1</v>
      </c>
      <c r="R58" s="289">
        <f t="shared" si="27"/>
        <v>621</v>
      </c>
      <c r="S58" s="290">
        <f t="shared" si="28"/>
        <v>6.84890413122368E-05</v>
      </c>
      <c r="T58" s="287">
        <v>4922</v>
      </c>
      <c r="U58" s="288">
        <v>2849</v>
      </c>
      <c r="V58" s="289">
        <v>17</v>
      </c>
      <c r="W58" s="288">
        <v>39</v>
      </c>
      <c r="X58" s="289">
        <f t="shared" si="29"/>
        <v>7827</v>
      </c>
      <c r="Y58" s="292">
        <f t="shared" si="30"/>
        <v>-0.9206592564200843</v>
      </c>
    </row>
    <row r="59" spans="1:25" s="142" customFormat="1" ht="19.5" customHeight="1">
      <c r="A59" s="151" t="s">
        <v>53</v>
      </c>
      <c r="B59" s="148">
        <f>SUM(B60:B72)</f>
        <v>151131</v>
      </c>
      <c r="C59" s="147">
        <f>SUM(C60:C72)</f>
        <v>145235</v>
      </c>
      <c r="D59" s="146">
        <f>SUM(D60:D72)</f>
        <v>136</v>
      </c>
      <c r="E59" s="147">
        <f>SUM(E60:E72)</f>
        <v>427</v>
      </c>
      <c r="F59" s="146">
        <f t="shared" si="23"/>
        <v>296929</v>
      </c>
      <c r="G59" s="149">
        <f t="shared" si="24"/>
        <v>0.3102845791399196</v>
      </c>
      <c r="H59" s="148">
        <f>SUM(H60:H72)</f>
        <v>142084</v>
      </c>
      <c r="I59" s="147">
        <f>SUM(I60:I72)</f>
        <v>136692</v>
      </c>
      <c r="J59" s="146">
        <f>SUM(J60:J72)</f>
        <v>71</v>
      </c>
      <c r="K59" s="147">
        <f>SUM(K60:K72)</f>
        <v>65</v>
      </c>
      <c r="L59" s="146">
        <f t="shared" si="25"/>
        <v>278912</v>
      </c>
      <c r="M59" s="150">
        <f t="shared" si="26"/>
        <v>0.06459743575034427</v>
      </c>
      <c r="N59" s="148">
        <f>SUM(N60:N72)</f>
        <v>1353394</v>
      </c>
      <c r="O59" s="147">
        <f>SUM(O60:O72)</f>
        <v>1309886</v>
      </c>
      <c r="P59" s="146">
        <f>SUM(P60:P72)</f>
        <v>3304</v>
      </c>
      <c r="Q59" s="147">
        <f>SUM(Q60:Q72)</f>
        <v>3248</v>
      </c>
      <c r="R59" s="146">
        <f t="shared" si="27"/>
        <v>2669832</v>
      </c>
      <c r="S59" s="149">
        <f t="shared" si="28"/>
        <v>0.29445126271293365</v>
      </c>
      <c r="T59" s="148">
        <f>SUM(T60:T72)</f>
        <v>1293515</v>
      </c>
      <c r="U59" s="147">
        <f>SUM(U60:U72)</f>
        <v>1238889</v>
      </c>
      <c r="V59" s="146">
        <f>SUM(V60:V72)</f>
        <v>5565</v>
      </c>
      <c r="W59" s="147">
        <f>SUM(W60:W72)</f>
        <v>5818</v>
      </c>
      <c r="X59" s="146">
        <f t="shared" si="29"/>
        <v>2543787</v>
      </c>
      <c r="Y59" s="143">
        <f t="shared" si="30"/>
        <v>0.04955013922156226</v>
      </c>
    </row>
    <row r="60" spans="1:25" s="105" customFormat="1" ht="19.5" customHeight="1">
      <c r="A60" s="272" t="s">
        <v>164</v>
      </c>
      <c r="B60" s="273">
        <v>71740</v>
      </c>
      <c r="C60" s="274">
        <v>66773</v>
      </c>
      <c r="D60" s="275">
        <v>0</v>
      </c>
      <c r="E60" s="274">
        <v>0</v>
      </c>
      <c r="F60" s="275">
        <f t="shared" si="23"/>
        <v>138513</v>
      </c>
      <c r="G60" s="276">
        <f t="shared" si="24"/>
        <v>0.14474318072807868</v>
      </c>
      <c r="H60" s="273">
        <v>64213</v>
      </c>
      <c r="I60" s="274">
        <v>60112</v>
      </c>
      <c r="J60" s="275"/>
      <c r="K60" s="274"/>
      <c r="L60" s="275">
        <f t="shared" si="25"/>
        <v>124325</v>
      </c>
      <c r="M60" s="277">
        <f t="shared" si="26"/>
        <v>0.11412024934647103</v>
      </c>
      <c r="N60" s="273">
        <v>608204</v>
      </c>
      <c r="O60" s="274">
        <v>575887</v>
      </c>
      <c r="P60" s="275">
        <v>141</v>
      </c>
      <c r="Q60" s="274">
        <v>139</v>
      </c>
      <c r="R60" s="275">
        <f t="shared" si="27"/>
        <v>1184371</v>
      </c>
      <c r="S60" s="276">
        <f t="shared" si="28"/>
        <v>0.13062227753303576</v>
      </c>
      <c r="T60" s="293">
        <v>599397</v>
      </c>
      <c r="U60" s="274">
        <v>564112</v>
      </c>
      <c r="V60" s="275"/>
      <c r="W60" s="274"/>
      <c r="X60" s="275">
        <f t="shared" si="29"/>
        <v>1163509</v>
      </c>
      <c r="Y60" s="278">
        <f t="shared" si="30"/>
        <v>0.017930243771212773</v>
      </c>
    </row>
    <row r="61" spans="1:25" s="105" customFormat="1" ht="19.5" customHeight="1">
      <c r="A61" s="279" t="s">
        <v>159</v>
      </c>
      <c r="B61" s="280">
        <v>19446</v>
      </c>
      <c r="C61" s="281">
        <v>19220</v>
      </c>
      <c r="D61" s="282">
        <v>78</v>
      </c>
      <c r="E61" s="281">
        <v>81</v>
      </c>
      <c r="F61" s="282">
        <f t="shared" si="23"/>
        <v>38825</v>
      </c>
      <c r="G61" s="283">
        <f t="shared" si="24"/>
        <v>0.04057131093664606</v>
      </c>
      <c r="H61" s="280">
        <v>27749</v>
      </c>
      <c r="I61" s="281">
        <v>27200</v>
      </c>
      <c r="J61" s="282">
        <v>3</v>
      </c>
      <c r="K61" s="281">
        <v>0</v>
      </c>
      <c r="L61" s="282">
        <f t="shared" si="25"/>
        <v>54952</v>
      </c>
      <c r="M61" s="284">
        <f t="shared" si="26"/>
        <v>-0.2934743048478672</v>
      </c>
      <c r="N61" s="280">
        <v>219336</v>
      </c>
      <c r="O61" s="281">
        <v>216732</v>
      </c>
      <c r="P61" s="282">
        <v>2028</v>
      </c>
      <c r="Q61" s="281">
        <v>1839</v>
      </c>
      <c r="R61" s="282">
        <f t="shared" si="27"/>
        <v>439935</v>
      </c>
      <c r="S61" s="283">
        <f t="shared" si="28"/>
        <v>0.04851968822817858</v>
      </c>
      <c r="T61" s="294">
        <v>231937</v>
      </c>
      <c r="U61" s="281">
        <v>229151</v>
      </c>
      <c r="V61" s="282">
        <v>4961</v>
      </c>
      <c r="W61" s="281">
        <v>5367</v>
      </c>
      <c r="X61" s="282">
        <f t="shared" si="29"/>
        <v>471416</v>
      </c>
      <c r="Y61" s="285">
        <f t="shared" si="30"/>
        <v>-0.06677965957880094</v>
      </c>
    </row>
    <row r="62" spans="1:25" s="105" customFormat="1" ht="19.5" customHeight="1">
      <c r="A62" s="279" t="s">
        <v>185</v>
      </c>
      <c r="B62" s="280">
        <v>10638</v>
      </c>
      <c r="C62" s="281">
        <v>11637</v>
      </c>
      <c r="D62" s="282">
        <v>0</v>
      </c>
      <c r="E62" s="281">
        <v>0</v>
      </c>
      <c r="F62" s="282">
        <f t="shared" si="23"/>
        <v>22275</v>
      </c>
      <c r="G62" s="283">
        <f t="shared" si="24"/>
        <v>0.023276907948842008</v>
      </c>
      <c r="H62" s="280">
        <v>7737</v>
      </c>
      <c r="I62" s="281">
        <v>8299</v>
      </c>
      <c r="J62" s="282"/>
      <c r="K62" s="281"/>
      <c r="L62" s="282">
        <f t="shared" si="25"/>
        <v>16036</v>
      </c>
      <c r="M62" s="284">
        <f t="shared" si="26"/>
        <v>0.38906211025193316</v>
      </c>
      <c r="N62" s="280">
        <v>81730</v>
      </c>
      <c r="O62" s="281">
        <v>85697</v>
      </c>
      <c r="P62" s="282"/>
      <c r="Q62" s="281"/>
      <c r="R62" s="282">
        <f t="shared" si="27"/>
        <v>167427</v>
      </c>
      <c r="S62" s="283">
        <f t="shared" si="28"/>
        <v>0.018465241094660016</v>
      </c>
      <c r="T62" s="294">
        <v>59898</v>
      </c>
      <c r="U62" s="281">
        <v>63331</v>
      </c>
      <c r="V62" s="282"/>
      <c r="W62" s="281"/>
      <c r="X62" s="282">
        <f t="shared" si="29"/>
        <v>123229</v>
      </c>
      <c r="Y62" s="285">
        <f t="shared" si="30"/>
        <v>0.3586655738503113</v>
      </c>
    </row>
    <row r="63" spans="1:25" s="105" customFormat="1" ht="19.5" customHeight="1">
      <c r="A63" s="279" t="s">
        <v>182</v>
      </c>
      <c r="B63" s="280">
        <v>10401</v>
      </c>
      <c r="C63" s="281">
        <v>9345</v>
      </c>
      <c r="D63" s="282">
        <v>0</v>
      </c>
      <c r="E63" s="281">
        <v>0</v>
      </c>
      <c r="F63" s="282">
        <f aca="true" t="shared" si="31" ref="F63:F70">SUM(B63:E63)</f>
        <v>19746</v>
      </c>
      <c r="G63" s="283">
        <f aca="true" t="shared" si="32" ref="G63:G70">F63/$F$9</f>
        <v>0.02063415597566035</v>
      </c>
      <c r="H63" s="280">
        <v>7695</v>
      </c>
      <c r="I63" s="281">
        <v>7059</v>
      </c>
      <c r="J63" s="282"/>
      <c r="K63" s="281"/>
      <c r="L63" s="282">
        <f aca="true" t="shared" si="33" ref="L63:L70">SUM(H63:K63)</f>
        <v>14754</v>
      </c>
      <c r="M63" s="284">
        <f aca="true" t="shared" si="34" ref="M63:M70">IF(ISERROR(F63/L63-1),"         /0",(F63/L63-1))</f>
        <v>0.3383489223261489</v>
      </c>
      <c r="N63" s="280">
        <v>90434</v>
      </c>
      <c r="O63" s="281">
        <v>86593</v>
      </c>
      <c r="P63" s="282"/>
      <c r="Q63" s="281"/>
      <c r="R63" s="282">
        <f aca="true" t="shared" si="35" ref="R63:R70">SUM(N63:Q63)</f>
        <v>177027</v>
      </c>
      <c r="S63" s="283">
        <f aca="true" t="shared" si="36" ref="S63:S70">R63/$R$9</f>
        <v>0.019524008883061744</v>
      </c>
      <c r="T63" s="294">
        <v>66193</v>
      </c>
      <c r="U63" s="281">
        <v>64005</v>
      </c>
      <c r="V63" s="282"/>
      <c r="W63" s="281"/>
      <c r="X63" s="282">
        <f aca="true" t="shared" si="37" ref="X63:X70">SUM(T63:W63)</f>
        <v>130198</v>
      </c>
      <c r="Y63" s="285">
        <f aca="true" t="shared" si="38" ref="Y63:Y70">IF(ISERROR(R63/X63-1),"         /0",IF(R63/X63&gt;5,"  *  ",(R63/X63-1)))</f>
        <v>0.35967526382893755</v>
      </c>
    </row>
    <row r="64" spans="1:25" s="105" customFormat="1" ht="19.5" customHeight="1">
      <c r="A64" s="279" t="s">
        <v>194</v>
      </c>
      <c r="B64" s="280">
        <v>10110</v>
      </c>
      <c r="C64" s="281">
        <v>9399</v>
      </c>
      <c r="D64" s="282">
        <v>0</v>
      </c>
      <c r="E64" s="281">
        <v>0</v>
      </c>
      <c r="F64" s="282">
        <f t="shared" si="31"/>
        <v>19509</v>
      </c>
      <c r="G64" s="283">
        <f t="shared" si="32"/>
        <v>0.020386495944958866</v>
      </c>
      <c r="H64" s="280">
        <v>6423</v>
      </c>
      <c r="I64" s="281">
        <v>6323</v>
      </c>
      <c r="J64" s="282"/>
      <c r="K64" s="281"/>
      <c r="L64" s="282">
        <f t="shared" si="33"/>
        <v>12746</v>
      </c>
      <c r="M64" s="284">
        <f t="shared" si="34"/>
        <v>0.530597834614781</v>
      </c>
      <c r="N64" s="280">
        <v>82912</v>
      </c>
      <c r="O64" s="281">
        <v>80011</v>
      </c>
      <c r="P64" s="282">
        <v>696</v>
      </c>
      <c r="Q64" s="281">
        <v>687</v>
      </c>
      <c r="R64" s="282">
        <f t="shared" si="35"/>
        <v>164306</v>
      </c>
      <c r="S64" s="283">
        <f t="shared" si="36"/>
        <v>0.018121031275118164</v>
      </c>
      <c r="T64" s="294">
        <v>59592</v>
      </c>
      <c r="U64" s="281">
        <v>60065</v>
      </c>
      <c r="V64" s="282"/>
      <c r="W64" s="281"/>
      <c r="X64" s="282">
        <f t="shared" si="37"/>
        <v>119657</v>
      </c>
      <c r="Y64" s="285">
        <f t="shared" si="38"/>
        <v>0.37314156296748213</v>
      </c>
    </row>
    <row r="65" spans="1:25" s="105" customFormat="1" ht="19.5" customHeight="1">
      <c r="A65" s="279" t="s">
        <v>195</v>
      </c>
      <c r="B65" s="280">
        <v>7906</v>
      </c>
      <c r="C65" s="281">
        <v>8332</v>
      </c>
      <c r="D65" s="282">
        <v>0</v>
      </c>
      <c r="E65" s="281">
        <v>0</v>
      </c>
      <c r="F65" s="282">
        <f t="shared" si="31"/>
        <v>16238</v>
      </c>
      <c r="G65" s="283">
        <f t="shared" si="32"/>
        <v>0.01696836952966539</v>
      </c>
      <c r="H65" s="280">
        <v>5460</v>
      </c>
      <c r="I65" s="281">
        <v>5588</v>
      </c>
      <c r="J65" s="282"/>
      <c r="K65" s="281"/>
      <c r="L65" s="282">
        <f t="shared" si="33"/>
        <v>11048</v>
      </c>
      <c r="M65" s="284">
        <f t="shared" si="34"/>
        <v>0.469768283852281</v>
      </c>
      <c r="N65" s="280">
        <v>75001</v>
      </c>
      <c r="O65" s="281">
        <v>72587</v>
      </c>
      <c r="P65" s="282">
        <v>0</v>
      </c>
      <c r="Q65" s="281">
        <v>0</v>
      </c>
      <c r="R65" s="282">
        <f t="shared" si="35"/>
        <v>147588</v>
      </c>
      <c r="S65" s="283">
        <f t="shared" si="36"/>
        <v>0.01627723128694107</v>
      </c>
      <c r="T65" s="294">
        <v>52814</v>
      </c>
      <c r="U65" s="281">
        <v>50784</v>
      </c>
      <c r="V65" s="282">
        <v>97</v>
      </c>
      <c r="W65" s="281"/>
      <c r="X65" s="282">
        <f t="shared" si="37"/>
        <v>103695</v>
      </c>
      <c r="Y65" s="285">
        <f t="shared" si="38"/>
        <v>0.42328945465065826</v>
      </c>
    </row>
    <row r="66" spans="1:25" s="105" customFormat="1" ht="19.5" customHeight="1">
      <c r="A66" s="279" t="s">
        <v>189</v>
      </c>
      <c r="B66" s="280">
        <v>6671</v>
      </c>
      <c r="C66" s="281">
        <v>6853</v>
      </c>
      <c r="D66" s="282">
        <v>7</v>
      </c>
      <c r="E66" s="281">
        <v>287</v>
      </c>
      <c r="F66" s="282">
        <f t="shared" si="31"/>
        <v>13818</v>
      </c>
      <c r="G66" s="283">
        <f t="shared" si="32"/>
        <v>0.014439520271025762</v>
      </c>
      <c r="H66" s="280">
        <v>7624</v>
      </c>
      <c r="I66" s="281">
        <v>7335</v>
      </c>
      <c r="J66" s="282"/>
      <c r="K66" s="281"/>
      <c r="L66" s="282">
        <f t="shared" si="33"/>
        <v>14959</v>
      </c>
      <c r="M66" s="284">
        <f t="shared" si="34"/>
        <v>-0.07627515208235847</v>
      </c>
      <c r="N66" s="280">
        <v>59828</v>
      </c>
      <c r="O66" s="281">
        <v>56894</v>
      </c>
      <c r="P66" s="282">
        <v>125</v>
      </c>
      <c r="Q66" s="281">
        <v>287</v>
      </c>
      <c r="R66" s="282">
        <f t="shared" si="35"/>
        <v>117134</v>
      </c>
      <c r="S66" s="283">
        <f t="shared" si="36"/>
        <v>0.01291851105485917</v>
      </c>
      <c r="T66" s="294">
        <v>68065</v>
      </c>
      <c r="U66" s="281">
        <v>64990</v>
      </c>
      <c r="V66" s="282"/>
      <c r="W66" s="281"/>
      <c r="X66" s="282">
        <f t="shared" si="37"/>
        <v>133055</v>
      </c>
      <c r="Y66" s="285">
        <f t="shared" si="38"/>
        <v>-0.119657284581564</v>
      </c>
    </row>
    <row r="67" spans="1:25" s="105" customFormat="1" ht="19.5" customHeight="1">
      <c r="A67" s="279" t="s">
        <v>193</v>
      </c>
      <c r="B67" s="280">
        <v>5563</v>
      </c>
      <c r="C67" s="281">
        <v>4989</v>
      </c>
      <c r="D67" s="282">
        <v>0</v>
      </c>
      <c r="E67" s="281">
        <v>0</v>
      </c>
      <c r="F67" s="282">
        <f>SUM(B67:E67)</f>
        <v>10552</v>
      </c>
      <c r="G67" s="283">
        <f>F67/$F$9</f>
        <v>0.011026618750894763</v>
      </c>
      <c r="H67" s="280">
        <v>5761</v>
      </c>
      <c r="I67" s="281">
        <v>4612</v>
      </c>
      <c r="J67" s="282"/>
      <c r="K67" s="281"/>
      <c r="L67" s="282">
        <f>SUM(H67:K67)</f>
        <v>10373</v>
      </c>
      <c r="M67" s="284">
        <f>IF(ISERROR(F67/L67-1),"         /0",(F67/L67-1))</f>
        <v>0.01725633857129094</v>
      </c>
      <c r="N67" s="280">
        <v>45069</v>
      </c>
      <c r="O67" s="281">
        <v>42202</v>
      </c>
      <c r="P67" s="282"/>
      <c r="Q67" s="281"/>
      <c r="R67" s="282">
        <f>SUM(N67:Q67)</f>
        <v>87271</v>
      </c>
      <c r="S67" s="283">
        <f>R67/$R$9</f>
        <v>0.009624971214750753</v>
      </c>
      <c r="T67" s="294">
        <v>52104</v>
      </c>
      <c r="U67" s="281">
        <v>38700</v>
      </c>
      <c r="V67" s="282"/>
      <c r="W67" s="281"/>
      <c r="X67" s="282">
        <f>SUM(T67:W67)</f>
        <v>90804</v>
      </c>
      <c r="Y67" s="285">
        <f>IF(ISERROR(R67/X67-1),"         /0",IF(R67/X67&gt;5,"  *  ",(R67/X67-1)))</f>
        <v>-0.03890797762213116</v>
      </c>
    </row>
    <row r="68" spans="1:25" s="105" customFormat="1" ht="19.5" customHeight="1">
      <c r="A68" s="279" t="s">
        <v>160</v>
      </c>
      <c r="B68" s="280">
        <v>3325</v>
      </c>
      <c r="C68" s="281">
        <v>3323</v>
      </c>
      <c r="D68" s="282">
        <v>0</v>
      </c>
      <c r="E68" s="281">
        <v>0</v>
      </c>
      <c r="F68" s="282">
        <f>SUM(B68:E68)</f>
        <v>6648</v>
      </c>
      <c r="G68" s="283">
        <f>F68/$F$9</f>
        <v>0.0069470206080315</v>
      </c>
      <c r="H68" s="280">
        <v>3964</v>
      </c>
      <c r="I68" s="281">
        <v>3988</v>
      </c>
      <c r="J68" s="282"/>
      <c r="K68" s="281"/>
      <c r="L68" s="282">
        <f>SUM(H68:K68)</f>
        <v>7952</v>
      </c>
      <c r="M68" s="284">
        <f>IF(ISERROR(F68/L68-1),"         /0",(F68/L68-1))</f>
        <v>-0.16398390342052316</v>
      </c>
      <c r="N68" s="280">
        <v>32765</v>
      </c>
      <c r="O68" s="281">
        <v>35079</v>
      </c>
      <c r="P68" s="282"/>
      <c r="Q68" s="281"/>
      <c r="R68" s="282">
        <f>SUM(N68:Q68)</f>
        <v>67844</v>
      </c>
      <c r="S68" s="283">
        <f>R68/$R$9</f>
        <v>0.007482400191284047</v>
      </c>
      <c r="T68" s="294">
        <v>37787</v>
      </c>
      <c r="U68" s="281">
        <v>35882</v>
      </c>
      <c r="V68" s="282">
        <v>246</v>
      </c>
      <c r="W68" s="281">
        <v>247</v>
      </c>
      <c r="X68" s="282">
        <f>SUM(T68:W68)</f>
        <v>74162</v>
      </c>
      <c r="Y68" s="285">
        <f>IF(ISERROR(R68/X68-1),"         /0",IF(R68/X68&gt;5,"  *  ",(R68/X68-1)))</f>
        <v>-0.08519187724171406</v>
      </c>
    </row>
    <row r="69" spans="1:25" s="105" customFormat="1" ht="19.5" customHeight="1">
      <c r="A69" s="279" t="s">
        <v>161</v>
      </c>
      <c r="B69" s="280">
        <v>2520</v>
      </c>
      <c r="C69" s="281">
        <v>2464</v>
      </c>
      <c r="D69" s="282">
        <v>0</v>
      </c>
      <c r="E69" s="281">
        <v>0</v>
      </c>
      <c r="F69" s="282">
        <f t="shared" si="31"/>
        <v>4984</v>
      </c>
      <c r="G69" s="283">
        <f t="shared" si="32"/>
        <v>0.005208175497958633</v>
      </c>
      <c r="H69" s="280">
        <v>3219</v>
      </c>
      <c r="I69" s="281">
        <v>3439</v>
      </c>
      <c r="J69" s="282"/>
      <c r="K69" s="281"/>
      <c r="L69" s="282">
        <f t="shared" si="33"/>
        <v>6658</v>
      </c>
      <c r="M69" s="284">
        <f t="shared" si="34"/>
        <v>-0.25142685491138483</v>
      </c>
      <c r="N69" s="280">
        <v>27004</v>
      </c>
      <c r="O69" s="281">
        <v>26222</v>
      </c>
      <c r="P69" s="282"/>
      <c r="Q69" s="281"/>
      <c r="R69" s="282">
        <f t="shared" si="35"/>
        <v>53226</v>
      </c>
      <c r="S69" s="283">
        <f t="shared" si="36"/>
        <v>0.005870205656819832</v>
      </c>
      <c r="T69" s="294">
        <v>42698</v>
      </c>
      <c r="U69" s="281">
        <v>42133</v>
      </c>
      <c r="V69" s="282"/>
      <c r="W69" s="281"/>
      <c r="X69" s="282">
        <f t="shared" si="37"/>
        <v>84831</v>
      </c>
      <c r="Y69" s="285">
        <f t="shared" si="38"/>
        <v>-0.37256427485235355</v>
      </c>
    </row>
    <row r="70" spans="1:25" s="105" customFormat="1" ht="19.5" customHeight="1">
      <c r="A70" s="279" t="s">
        <v>206</v>
      </c>
      <c r="B70" s="280">
        <v>2375</v>
      </c>
      <c r="C70" s="281">
        <v>2483</v>
      </c>
      <c r="D70" s="282">
        <v>0</v>
      </c>
      <c r="E70" s="281">
        <v>0</v>
      </c>
      <c r="F70" s="282">
        <f t="shared" si="31"/>
        <v>4858</v>
      </c>
      <c r="G70" s="283">
        <f t="shared" si="32"/>
        <v>0.005076508139864174</v>
      </c>
      <c r="H70" s="280">
        <v>1781</v>
      </c>
      <c r="I70" s="281">
        <v>2272</v>
      </c>
      <c r="J70" s="282"/>
      <c r="K70" s="281"/>
      <c r="L70" s="282">
        <f t="shared" si="33"/>
        <v>4053</v>
      </c>
      <c r="M70" s="284">
        <f t="shared" si="34"/>
        <v>0.19861830742659747</v>
      </c>
      <c r="N70" s="280">
        <v>24506</v>
      </c>
      <c r="O70" s="281">
        <v>25585</v>
      </c>
      <c r="P70" s="282">
        <v>0</v>
      </c>
      <c r="Q70" s="281">
        <v>35</v>
      </c>
      <c r="R70" s="282">
        <f t="shared" si="35"/>
        <v>50126</v>
      </c>
      <c r="S70" s="283">
        <f t="shared" si="36"/>
        <v>0.005528311891815107</v>
      </c>
      <c r="T70" s="294">
        <v>18189</v>
      </c>
      <c r="U70" s="281">
        <v>20855</v>
      </c>
      <c r="V70" s="282"/>
      <c r="W70" s="281"/>
      <c r="X70" s="282">
        <f t="shared" si="37"/>
        <v>39044</v>
      </c>
      <c r="Y70" s="285">
        <f t="shared" si="38"/>
        <v>0.283833623604139</v>
      </c>
    </row>
    <row r="71" spans="1:25" s="105" customFormat="1" ht="19.5" customHeight="1">
      <c r="A71" s="279" t="s">
        <v>183</v>
      </c>
      <c r="B71" s="280">
        <v>345</v>
      </c>
      <c r="C71" s="281">
        <v>333</v>
      </c>
      <c r="D71" s="282">
        <v>0</v>
      </c>
      <c r="E71" s="281">
        <v>0</v>
      </c>
      <c r="F71" s="282">
        <f>SUM(B71:E71)</f>
        <v>678</v>
      </c>
      <c r="G71" s="283">
        <f>F71/$F$9</f>
        <v>0.0007084957840320934</v>
      </c>
      <c r="H71" s="280">
        <v>141</v>
      </c>
      <c r="I71" s="281">
        <v>135</v>
      </c>
      <c r="J71" s="282"/>
      <c r="K71" s="281"/>
      <c r="L71" s="282">
        <f>SUM(H71:K71)</f>
        <v>276</v>
      </c>
      <c r="M71" s="284">
        <f>IF(ISERROR(F71/L71-1),"         /0",(F71/L71-1))</f>
        <v>1.4565217391304346</v>
      </c>
      <c r="N71" s="280">
        <v>2813</v>
      </c>
      <c r="O71" s="281">
        <v>3149</v>
      </c>
      <c r="P71" s="282"/>
      <c r="Q71" s="281"/>
      <c r="R71" s="282">
        <f>SUM(N71:Q71)</f>
        <v>5962</v>
      </c>
      <c r="S71" s="283">
        <f>R71/$R$9</f>
        <v>0.00065753891192199</v>
      </c>
      <c r="T71" s="294">
        <v>1080</v>
      </c>
      <c r="U71" s="281">
        <v>1222</v>
      </c>
      <c r="V71" s="282"/>
      <c r="W71" s="281"/>
      <c r="X71" s="282">
        <f>SUM(T71:W71)</f>
        <v>2302</v>
      </c>
      <c r="Y71" s="285">
        <f>IF(ISERROR(R71/X71-1),"         /0",IF(R71/X71&gt;5,"  *  ",(R71/X71-1)))</f>
        <v>1.5899218071242398</v>
      </c>
    </row>
    <row r="72" spans="1:25" s="105" customFormat="1" ht="19.5" customHeight="1" thickBot="1">
      <c r="A72" s="279" t="s">
        <v>170</v>
      </c>
      <c r="B72" s="280">
        <v>91</v>
      </c>
      <c r="C72" s="281">
        <v>84</v>
      </c>
      <c r="D72" s="282">
        <v>51</v>
      </c>
      <c r="E72" s="281">
        <v>59</v>
      </c>
      <c r="F72" s="282">
        <f>SUM(B72:E72)</f>
        <v>285</v>
      </c>
      <c r="G72" s="283">
        <f>F72/$F$9</f>
        <v>0.0002978190242612782</v>
      </c>
      <c r="H72" s="280">
        <v>317</v>
      </c>
      <c r="I72" s="281">
        <v>330</v>
      </c>
      <c r="J72" s="282">
        <v>68</v>
      </c>
      <c r="K72" s="281">
        <v>65</v>
      </c>
      <c r="L72" s="282">
        <f>SUM(H72:K72)</f>
        <v>780</v>
      </c>
      <c r="M72" s="284">
        <f>IF(ISERROR(F72/L72-1),"         /0",(F72/L72-1))</f>
        <v>-0.6346153846153846</v>
      </c>
      <c r="N72" s="280">
        <v>3792</v>
      </c>
      <c r="O72" s="281">
        <v>3248</v>
      </c>
      <c r="P72" s="282">
        <v>314</v>
      </c>
      <c r="Q72" s="281">
        <v>261</v>
      </c>
      <c r="R72" s="282">
        <f>SUM(N72:Q72)</f>
        <v>7615</v>
      </c>
      <c r="S72" s="283">
        <f>R72/$R$9</f>
        <v>0.0008398454904874126</v>
      </c>
      <c r="T72" s="294">
        <v>3761</v>
      </c>
      <c r="U72" s="281">
        <v>3659</v>
      </c>
      <c r="V72" s="282">
        <v>261</v>
      </c>
      <c r="W72" s="281">
        <v>204</v>
      </c>
      <c r="X72" s="282">
        <f>SUM(T72:W72)</f>
        <v>7885</v>
      </c>
      <c r="Y72" s="285">
        <f>IF(ISERROR(R72/X72-1),"         /0",IF(R72/X72&gt;5,"  *  ",(R72/X72-1)))</f>
        <v>-0.034242232086239666</v>
      </c>
    </row>
    <row r="73" spans="1:25" s="142" customFormat="1" ht="19.5" customHeight="1">
      <c r="A73" s="151" t="s">
        <v>52</v>
      </c>
      <c r="B73" s="148">
        <f>SUM(B74:B80)</f>
        <v>10070</v>
      </c>
      <c r="C73" s="147">
        <f>SUM(C74:C80)</f>
        <v>9792</v>
      </c>
      <c r="D73" s="146">
        <f>SUM(D74:D80)</f>
        <v>82</v>
      </c>
      <c r="E73" s="147">
        <f>SUM(E74:E80)</f>
        <v>38</v>
      </c>
      <c r="F73" s="146">
        <f aca="true" t="shared" si="39" ref="F73:F81">SUM(B73:E73)</f>
        <v>19982</v>
      </c>
      <c r="G73" s="149">
        <f aca="true" t="shared" si="40" ref="G73:G81">F73/$F$9</f>
        <v>0.020880771027329336</v>
      </c>
      <c r="H73" s="148">
        <f>SUM(H74:H80)</f>
        <v>10646</v>
      </c>
      <c r="I73" s="147">
        <f>SUM(I74:I80)</f>
        <v>10498</v>
      </c>
      <c r="J73" s="146">
        <f>SUM(J74:J80)</f>
        <v>66</v>
      </c>
      <c r="K73" s="147">
        <f>SUM(K74:K80)</f>
        <v>75</v>
      </c>
      <c r="L73" s="146">
        <f aca="true" t="shared" si="41" ref="L73:L81">SUM(H73:K73)</f>
        <v>21285</v>
      </c>
      <c r="M73" s="150">
        <f aca="true" t="shared" si="42" ref="M73:M81">IF(ISERROR(F73/L73-1),"         /0",(F73/L73-1))</f>
        <v>-0.06121681935635426</v>
      </c>
      <c r="N73" s="148">
        <f>SUM(N74:N80)</f>
        <v>109641</v>
      </c>
      <c r="O73" s="147">
        <f>SUM(O74:O80)</f>
        <v>113349</v>
      </c>
      <c r="P73" s="146">
        <f>SUM(P74:P80)</f>
        <v>2402</v>
      </c>
      <c r="Q73" s="147">
        <f>SUM(Q74:Q80)</f>
        <v>2384</v>
      </c>
      <c r="R73" s="146">
        <f aca="true" t="shared" si="43" ref="R73:R81">SUM(N73:Q73)</f>
        <v>227776</v>
      </c>
      <c r="S73" s="149">
        <f aca="true" t="shared" si="44" ref="S73:S81">R73/$R$9</f>
        <v>0.02512103039281167</v>
      </c>
      <c r="T73" s="148">
        <f>SUM(T74:T80)</f>
        <v>103372</v>
      </c>
      <c r="U73" s="147">
        <f>SUM(U74:U80)</f>
        <v>103584</v>
      </c>
      <c r="V73" s="146">
        <f>SUM(V74:V80)</f>
        <v>755</v>
      </c>
      <c r="W73" s="147">
        <f>SUM(W74:W80)</f>
        <v>739</v>
      </c>
      <c r="X73" s="146">
        <f aca="true" t="shared" si="45" ref="X73:X81">SUM(T73:W73)</f>
        <v>208450</v>
      </c>
      <c r="Y73" s="143">
        <f aca="true" t="shared" si="46" ref="Y73:Y81">IF(ISERROR(R73/X73-1),"         /0",IF(R73/X73&gt;5,"  *  ",(R73/X73-1)))</f>
        <v>0.09271288078675943</v>
      </c>
    </row>
    <row r="74" spans="1:25" ht="19.5" customHeight="1">
      <c r="A74" s="272" t="s">
        <v>159</v>
      </c>
      <c r="B74" s="273">
        <v>4354</v>
      </c>
      <c r="C74" s="274">
        <v>4516</v>
      </c>
      <c r="D74" s="275">
        <v>4</v>
      </c>
      <c r="E74" s="274">
        <v>0</v>
      </c>
      <c r="F74" s="275">
        <f t="shared" si="39"/>
        <v>8874</v>
      </c>
      <c r="G74" s="276">
        <f t="shared" si="40"/>
        <v>0.009273143934366956</v>
      </c>
      <c r="H74" s="273">
        <v>4680</v>
      </c>
      <c r="I74" s="274">
        <v>4617</v>
      </c>
      <c r="J74" s="275"/>
      <c r="K74" s="274"/>
      <c r="L74" s="275">
        <f t="shared" si="41"/>
        <v>9297</v>
      </c>
      <c r="M74" s="277">
        <f t="shared" si="42"/>
        <v>-0.04549854791868346</v>
      </c>
      <c r="N74" s="273">
        <v>51606</v>
      </c>
      <c r="O74" s="274">
        <v>55671</v>
      </c>
      <c r="P74" s="275">
        <v>1974</v>
      </c>
      <c r="Q74" s="274">
        <v>2068</v>
      </c>
      <c r="R74" s="275">
        <f t="shared" si="43"/>
        <v>111319</v>
      </c>
      <c r="S74" s="276">
        <f t="shared" si="44"/>
        <v>0.012277184524697083</v>
      </c>
      <c r="T74" s="293">
        <v>48337</v>
      </c>
      <c r="U74" s="274">
        <v>47068</v>
      </c>
      <c r="V74" s="275">
        <v>9</v>
      </c>
      <c r="W74" s="274">
        <v>0</v>
      </c>
      <c r="X74" s="275">
        <f t="shared" si="45"/>
        <v>95414</v>
      </c>
      <c r="Y74" s="278">
        <f t="shared" si="46"/>
        <v>0.16669461504601002</v>
      </c>
    </row>
    <row r="75" spans="1:25" ht="19.5" customHeight="1">
      <c r="A75" s="279" t="s">
        <v>182</v>
      </c>
      <c r="B75" s="280">
        <v>2852</v>
      </c>
      <c r="C75" s="281">
        <v>2655</v>
      </c>
      <c r="D75" s="282">
        <v>0</v>
      </c>
      <c r="E75" s="281">
        <v>0</v>
      </c>
      <c r="F75" s="282">
        <f t="shared" si="39"/>
        <v>5507</v>
      </c>
      <c r="G75" s="283">
        <f t="shared" si="40"/>
        <v>0.005754699531953891</v>
      </c>
      <c r="H75" s="280">
        <v>2790</v>
      </c>
      <c r="I75" s="281">
        <v>2656</v>
      </c>
      <c r="J75" s="282"/>
      <c r="K75" s="281"/>
      <c r="L75" s="282">
        <f t="shared" si="41"/>
        <v>5446</v>
      </c>
      <c r="M75" s="284">
        <f t="shared" si="42"/>
        <v>0.011200881380829975</v>
      </c>
      <c r="N75" s="280">
        <v>20797</v>
      </c>
      <c r="O75" s="281">
        <v>20648</v>
      </c>
      <c r="P75" s="282"/>
      <c r="Q75" s="281"/>
      <c r="R75" s="282">
        <f t="shared" si="43"/>
        <v>41445</v>
      </c>
      <c r="S75" s="283">
        <f t="shared" si="44"/>
        <v>0.004570899061490586</v>
      </c>
      <c r="T75" s="294">
        <v>21805</v>
      </c>
      <c r="U75" s="281">
        <v>21534</v>
      </c>
      <c r="V75" s="282"/>
      <c r="W75" s="281"/>
      <c r="X75" s="282">
        <f t="shared" si="45"/>
        <v>43339</v>
      </c>
      <c r="Y75" s="285">
        <f t="shared" si="46"/>
        <v>-0.043701977433720174</v>
      </c>
    </row>
    <row r="76" spans="1:25" ht="19.5" customHeight="1">
      <c r="A76" s="279" t="s">
        <v>160</v>
      </c>
      <c r="B76" s="280">
        <v>1113</v>
      </c>
      <c r="C76" s="281">
        <v>1067</v>
      </c>
      <c r="D76" s="282">
        <v>0</v>
      </c>
      <c r="E76" s="281">
        <v>0</v>
      </c>
      <c r="F76" s="282">
        <f t="shared" si="39"/>
        <v>2180</v>
      </c>
      <c r="G76" s="283">
        <f t="shared" si="40"/>
        <v>0.0022780542908406544</v>
      </c>
      <c r="H76" s="280">
        <v>1017</v>
      </c>
      <c r="I76" s="281">
        <v>1064</v>
      </c>
      <c r="J76" s="282"/>
      <c r="K76" s="281"/>
      <c r="L76" s="282">
        <f t="shared" si="41"/>
        <v>2081</v>
      </c>
      <c r="M76" s="284">
        <f t="shared" si="42"/>
        <v>0.04757328207592493</v>
      </c>
      <c r="N76" s="280">
        <v>10391</v>
      </c>
      <c r="O76" s="281">
        <v>10416</v>
      </c>
      <c r="P76" s="282"/>
      <c r="Q76" s="281"/>
      <c r="R76" s="282">
        <f t="shared" si="43"/>
        <v>20807</v>
      </c>
      <c r="S76" s="283">
        <f t="shared" si="44"/>
        <v>0.0022947688930494542</v>
      </c>
      <c r="T76" s="294">
        <v>10693</v>
      </c>
      <c r="U76" s="281">
        <v>10286</v>
      </c>
      <c r="V76" s="282">
        <v>398</v>
      </c>
      <c r="W76" s="281">
        <v>409</v>
      </c>
      <c r="X76" s="282">
        <f t="shared" si="45"/>
        <v>21786</v>
      </c>
      <c r="Y76" s="285">
        <f t="shared" si="46"/>
        <v>-0.04493711557881208</v>
      </c>
    </row>
    <row r="77" spans="1:25" ht="19.5" customHeight="1">
      <c r="A77" s="279" t="s">
        <v>164</v>
      </c>
      <c r="B77" s="280">
        <v>839</v>
      </c>
      <c r="C77" s="281">
        <v>770</v>
      </c>
      <c r="D77" s="282">
        <v>0</v>
      </c>
      <c r="E77" s="281">
        <v>0</v>
      </c>
      <c r="F77" s="282">
        <f t="shared" si="39"/>
        <v>1609</v>
      </c>
      <c r="G77" s="283">
        <f t="shared" si="40"/>
        <v>0.0016813712632856022</v>
      </c>
      <c r="H77" s="280">
        <v>450</v>
      </c>
      <c r="I77" s="281">
        <v>420</v>
      </c>
      <c r="J77" s="282"/>
      <c r="K77" s="281"/>
      <c r="L77" s="282">
        <f t="shared" si="41"/>
        <v>870</v>
      </c>
      <c r="M77" s="284">
        <f t="shared" si="42"/>
        <v>0.849425287356322</v>
      </c>
      <c r="N77" s="280">
        <v>17102</v>
      </c>
      <c r="O77" s="281">
        <v>17560</v>
      </c>
      <c r="P77" s="282"/>
      <c r="Q77" s="281"/>
      <c r="R77" s="282">
        <f t="shared" si="43"/>
        <v>34662</v>
      </c>
      <c r="S77" s="283">
        <f t="shared" si="44"/>
        <v>0.0038228134459979903</v>
      </c>
      <c r="T77" s="294">
        <v>5738</v>
      </c>
      <c r="U77" s="281">
        <v>6366</v>
      </c>
      <c r="V77" s="282"/>
      <c r="W77" s="281"/>
      <c r="X77" s="282">
        <f t="shared" si="45"/>
        <v>12104</v>
      </c>
      <c r="Y77" s="285">
        <f t="shared" si="46"/>
        <v>1.8636814276272307</v>
      </c>
    </row>
    <row r="78" spans="1:25" ht="19.5" customHeight="1">
      <c r="A78" s="279" t="s">
        <v>209</v>
      </c>
      <c r="B78" s="280">
        <v>358</v>
      </c>
      <c r="C78" s="281">
        <v>270</v>
      </c>
      <c r="D78" s="282">
        <v>0</v>
      </c>
      <c r="E78" s="281">
        <v>0</v>
      </c>
      <c r="F78" s="282">
        <f t="shared" si="39"/>
        <v>628</v>
      </c>
      <c r="G78" s="283">
        <f t="shared" si="40"/>
        <v>0.0006562468324073078</v>
      </c>
      <c r="H78" s="280">
        <v>220</v>
      </c>
      <c r="I78" s="281">
        <v>207</v>
      </c>
      <c r="J78" s="282">
        <v>0</v>
      </c>
      <c r="K78" s="281">
        <v>0</v>
      </c>
      <c r="L78" s="282">
        <f t="shared" si="41"/>
        <v>427</v>
      </c>
      <c r="M78" s="284">
        <f t="shared" si="42"/>
        <v>0.47072599531615933</v>
      </c>
      <c r="N78" s="280">
        <v>2663</v>
      </c>
      <c r="O78" s="281">
        <v>2788</v>
      </c>
      <c r="P78" s="282">
        <v>116</v>
      </c>
      <c r="Q78" s="281">
        <v>0</v>
      </c>
      <c r="R78" s="282">
        <f t="shared" si="43"/>
        <v>5567</v>
      </c>
      <c r="S78" s="283">
        <f t="shared" si="44"/>
        <v>0.0006139750289617105</v>
      </c>
      <c r="T78" s="294">
        <v>2075</v>
      </c>
      <c r="U78" s="281">
        <v>2330</v>
      </c>
      <c r="V78" s="282">
        <v>0</v>
      </c>
      <c r="W78" s="281">
        <v>0</v>
      </c>
      <c r="X78" s="282">
        <f t="shared" si="45"/>
        <v>4405</v>
      </c>
      <c r="Y78" s="285">
        <f t="shared" si="46"/>
        <v>0.2637911464245175</v>
      </c>
    </row>
    <row r="79" spans="1:25" ht="19.5" customHeight="1">
      <c r="A79" s="279" t="s">
        <v>193</v>
      </c>
      <c r="B79" s="280">
        <v>229</v>
      </c>
      <c r="C79" s="281">
        <v>246</v>
      </c>
      <c r="D79" s="282">
        <v>0</v>
      </c>
      <c r="E79" s="281">
        <v>0</v>
      </c>
      <c r="F79" s="282">
        <f t="shared" si="39"/>
        <v>475</v>
      </c>
      <c r="G79" s="283">
        <f t="shared" si="40"/>
        <v>0.0004963650404354637</v>
      </c>
      <c r="H79" s="280">
        <v>146</v>
      </c>
      <c r="I79" s="281">
        <v>271</v>
      </c>
      <c r="J79" s="282"/>
      <c r="K79" s="281"/>
      <c r="L79" s="282">
        <f t="shared" si="41"/>
        <v>417</v>
      </c>
      <c r="M79" s="284">
        <f t="shared" si="42"/>
        <v>0.1390887290167866</v>
      </c>
      <c r="N79" s="280">
        <v>2634</v>
      </c>
      <c r="O79" s="281">
        <v>2150</v>
      </c>
      <c r="P79" s="282"/>
      <c r="Q79" s="281"/>
      <c r="R79" s="282">
        <f t="shared" si="43"/>
        <v>4784</v>
      </c>
      <c r="S79" s="283">
        <f t="shared" si="44"/>
        <v>0.0005276192812201946</v>
      </c>
      <c r="T79" s="294">
        <v>1666</v>
      </c>
      <c r="U79" s="281">
        <v>2482</v>
      </c>
      <c r="V79" s="282"/>
      <c r="W79" s="281"/>
      <c r="X79" s="282">
        <f t="shared" si="45"/>
        <v>4148</v>
      </c>
      <c r="Y79" s="285">
        <f t="shared" si="46"/>
        <v>0.1533269045323047</v>
      </c>
    </row>
    <row r="80" spans="1:25" ht="19.5" customHeight="1" thickBot="1">
      <c r="A80" s="279" t="s">
        <v>170</v>
      </c>
      <c r="B80" s="280">
        <v>325</v>
      </c>
      <c r="C80" s="281">
        <v>268</v>
      </c>
      <c r="D80" s="282">
        <v>78</v>
      </c>
      <c r="E80" s="281">
        <v>38</v>
      </c>
      <c r="F80" s="282">
        <f t="shared" si="39"/>
        <v>709</v>
      </c>
      <c r="G80" s="283">
        <f t="shared" si="40"/>
        <v>0.0007408901340394605</v>
      </c>
      <c r="H80" s="280">
        <v>1343</v>
      </c>
      <c r="I80" s="281">
        <v>1263</v>
      </c>
      <c r="J80" s="282">
        <v>66</v>
      </c>
      <c r="K80" s="281">
        <v>75</v>
      </c>
      <c r="L80" s="282">
        <f t="shared" si="41"/>
        <v>2747</v>
      </c>
      <c r="M80" s="284">
        <f t="shared" si="42"/>
        <v>-0.7419002548234437</v>
      </c>
      <c r="N80" s="280">
        <v>4448</v>
      </c>
      <c r="O80" s="281">
        <v>4116</v>
      </c>
      <c r="P80" s="282">
        <v>312</v>
      </c>
      <c r="Q80" s="281">
        <v>316</v>
      </c>
      <c r="R80" s="282">
        <f t="shared" si="43"/>
        <v>9192</v>
      </c>
      <c r="S80" s="283">
        <f t="shared" si="44"/>
        <v>0.0010137701573946548</v>
      </c>
      <c r="T80" s="294">
        <v>13058</v>
      </c>
      <c r="U80" s="281">
        <v>13518</v>
      </c>
      <c r="V80" s="282">
        <v>348</v>
      </c>
      <c r="W80" s="281">
        <v>330</v>
      </c>
      <c r="X80" s="282">
        <f t="shared" si="45"/>
        <v>27254</v>
      </c>
      <c r="Y80" s="285">
        <f t="shared" si="46"/>
        <v>-0.6627284068393631</v>
      </c>
    </row>
    <row r="81" spans="1:25" s="105" customFormat="1" ht="19.5" customHeight="1" thickBot="1">
      <c r="A81" s="141" t="s">
        <v>51</v>
      </c>
      <c r="B81" s="138">
        <v>2757</v>
      </c>
      <c r="C81" s="137">
        <v>3124</v>
      </c>
      <c r="D81" s="136">
        <v>2</v>
      </c>
      <c r="E81" s="137">
        <v>5</v>
      </c>
      <c r="F81" s="136">
        <f t="shared" si="39"/>
        <v>5888</v>
      </c>
      <c r="G81" s="139">
        <f t="shared" si="40"/>
        <v>0.006152836543334758</v>
      </c>
      <c r="H81" s="138">
        <v>3344</v>
      </c>
      <c r="I81" s="137">
        <v>2819</v>
      </c>
      <c r="J81" s="136">
        <v>2</v>
      </c>
      <c r="K81" s="137">
        <v>4</v>
      </c>
      <c r="L81" s="136">
        <f t="shared" si="41"/>
        <v>6169</v>
      </c>
      <c r="M81" s="140">
        <f t="shared" si="42"/>
        <v>-0.04555033230669481</v>
      </c>
      <c r="N81" s="138">
        <v>24123</v>
      </c>
      <c r="O81" s="137">
        <v>24379</v>
      </c>
      <c r="P81" s="136">
        <v>2</v>
      </c>
      <c r="Q81" s="137">
        <v>6</v>
      </c>
      <c r="R81" s="136">
        <f t="shared" si="43"/>
        <v>48510</v>
      </c>
      <c r="S81" s="139">
        <f t="shared" si="44"/>
        <v>0.005350085980767483</v>
      </c>
      <c r="T81" s="138">
        <v>27388</v>
      </c>
      <c r="U81" s="137">
        <v>22497</v>
      </c>
      <c r="V81" s="136">
        <v>6</v>
      </c>
      <c r="W81" s="137">
        <v>9</v>
      </c>
      <c r="X81" s="136">
        <f t="shared" si="45"/>
        <v>49900</v>
      </c>
      <c r="Y81" s="133">
        <f t="shared" si="46"/>
        <v>-0.027855711422845708</v>
      </c>
    </row>
    <row r="82" ht="7.5" customHeight="1" thickTop="1">
      <c r="A82" s="79"/>
    </row>
    <row r="83" ht="14.25">
      <c r="A83" s="79" t="s">
        <v>62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82:Y65536 M82:M65536 Y3 M3">
    <cfRule type="cellIs" priority="3" dxfId="97" operator="lessThan" stopIfTrue="1">
      <formula>0</formula>
    </cfRule>
  </conditionalFormatting>
  <conditionalFormatting sqref="Y9:Y81 M9:M81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A9" sqref="A9:IV9"/>
    </sheetView>
  </sheetViews>
  <sheetFormatPr defaultColWidth="8.00390625" defaultRowHeight="15"/>
  <cols>
    <col min="1" max="1" width="20.421875" style="80" customWidth="1"/>
    <col min="2" max="2" width="8.28125" style="80" customWidth="1"/>
    <col min="3" max="3" width="9.7109375" style="80" bestFit="1" customWidth="1"/>
    <col min="4" max="4" width="8.00390625" style="80" bestFit="1" customWidth="1"/>
    <col min="5" max="5" width="9.140625" style="80" customWidth="1"/>
    <col min="6" max="6" width="8.57421875" style="80" bestFit="1" customWidth="1"/>
    <col min="7" max="7" width="9.00390625" style="80" bestFit="1" customWidth="1"/>
    <col min="8" max="8" width="8.28125" style="80" customWidth="1"/>
    <col min="9" max="9" width="9.7109375" style="80" bestFit="1" customWidth="1"/>
    <col min="10" max="10" width="7.8515625" style="80" customWidth="1"/>
    <col min="11" max="11" width="9.00390625" style="80" customWidth="1"/>
    <col min="12" max="12" width="8.421875" style="80" customWidth="1"/>
    <col min="13" max="13" width="10.57421875" style="80" customWidth="1"/>
    <col min="14" max="14" width="9.28125" style="80" bestFit="1" customWidth="1"/>
    <col min="15" max="16" width="9.421875" style="80" customWidth="1"/>
    <col min="17" max="17" width="9.28125" style="80" customWidth="1"/>
    <col min="18" max="18" width="9.8515625" style="80" bestFit="1" customWidth="1"/>
    <col min="19" max="19" width="9.57421875" style="80" customWidth="1"/>
    <col min="20" max="20" width="10.140625" style="80" customWidth="1"/>
    <col min="21" max="21" width="9.421875" style="80" customWidth="1"/>
    <col min="22" max="22" width="8.57421875" style="80" bestFit="1" customWidth="1"/>
    <col min="23" max="23" width="9.00390625" style="80" customWidth="1"/>
    <col min="24" max="24" width="9.8515625" style="80" bestFit="1" customWidth="1"/>
    <col min="25" max="25" width="8.57421875" style="80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65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21" customHeight="1" thickBot="1">
      <c r="A4" s="733" t="s">
        <v>42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5.75" customHeight="1" thickBot="1" thickTop="1">
      <c r="A5" s="743" t="s">
        <v>57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3" customFormat="1" ht="26.25" customHeight="1" thickBot="1">
      <c r="A6" s="744"/>
      <c r="B6" s="709" t="s">
        <v>155</v>
      </c>
      <c r="C6" s="710"/>
      <c r="D6" s="710"/>
      <c r="E6" s="710"/>
      <c r="F6" s="710"/>
      <c r="G6" s="714" t="s">
        <v>32</v>
      </c>
      <c r="H6" s="709" t="s">
        <v>156</v>
      </c>
      <c r="I6" s="710"/>
      <c r="J6" s="710"/>
      <c r="K6" s="710"/>
      <c r="L6" s="710"/>
      <c r="M6" s="711" t="s">
        <v>31</v>
      </c>
      <c r="N6" s="709" t="s">
        <v>157</v>
      </c>
      <c r="O6" s="710"/>
      <c r="P6" s="710"/>
      <c r="Q6" s="710"/>
      <c r="R6" s="710"/>
      <c r="S6" s="714" t="s">
        <v>32</v>
      </c>
      <c r="T6" s="709" t="s">
        <v>158</v>
      </c>
      <c r="U6" s="710"/>
      <c r="V6" s="710"/>
      <c r="W6" s="710"/>
      <c r="X6" s="710"/>
      <c r="Y6" s="727" t="s">
        <v>31</v>
      </c>
    </row>
    <row r="7" spans="1:25" s="93" customFormat="1" ht="26.25" customHeight="1">
      <c r="A7" s="745"/>
      <c r="B7" s="677" t="s">
        <v>20</v>
      </c>
      <c r="C7" s="669"/>
      <c r="D7" s="668" t="s">
        <v>19</v>
      </c>
      <c r="E7" s="669"/>
      <c r="F7" s="742" t="s">
        <v>15</v>
      </c>
      <c r="G7" s="715"/>
      <c r="H7" s="677" t="s">
        <v>20</v>
      </c>
      <c r="I7" s="669"/>
      <c r="J7" s="668" t="s">
        <v>19</v>
      </c>
      <c r="K7" s="669"/>
      <c r="L7" s="742" t="s">
        <v>15</v>
      </c>
      <c r="M7" s="712"/>
      <c r="N7" s="677" t="s">
        <v>20</v>
      </c>
      <c r="O7" s="669"/>
      <c r="P7" s="668" t="s">
        <v>19</v>
      </c>
      <c r="Q7" s="669"/>
      <c r="R7" s="742" t="s">
        <v>15</v>
      </c>
      <c r="S7" s="715"/>
      <c r="T7" s="677" t="s">
        <v>20</v>
      </c>
      <c r="U7" s="669"/>
      <c r="V7" s="668" t="s">
        <v>19</v>
      </c>
      <c r="W7" s="669"/>
      <c r="X7" s="742" t="s">
        <v>15</v>
      </c>
      <c r="Y7" s="728"/>
    </row>
    <row r="8" spans="1:25" s="128" customFormat="1" ht="27" thickBot="1">
      <c r="A8" s="746"/>
      <c r="B8" s="131" t="s">
        <v>29</v>
      </c>
      <c r="C8" s="129" t="s">
        <v>28</v>
      </c>
      <c r="D8" s="130" t="s">
        <v>29</v>
      </c>
      <c r="E8" s="129" t="s">
        <v>28</v>
      </c>
      <c r="F8" s="723"/>
      <c r="G8" s="716"/>
      <c r="H8" s="131" t="s">
        <v>29</v>
      </c>
      <c r="I8" s="129" t="s">
        <v>28</v>
      </c>
      <c r="J8" s="130" t="s">
        <v>29</v>
      </c>
      <c r="K8" s="129" t="s">
        <v>28</v>
      </c>
      <c r="L8" s="723"/>
      <c r="M8" s="713"/>
      <c r="N8" s="131" t="s">
        <v>29</v>
      </c>
      <c r="O8" s="129" t="s">
        <v>28</v>
      </c>
      <c r="P8" s="130" t="s">
        <v>29</v>
      </c>
      <c r="Q8" s="129" t="s">
        <v>28</v>
      </c>
      <c r="R8" s="723"/>
      <c r="S8" s="716"/>
      <c r="T8" s="131" t="s">
        <v>29</v>
      </c>
      <c r="U8" s="129" t="s">
        <v>28</v>
      </c>
      <c r="V8" s="130" t="s">
        <v>29</v>
      </c>
      <c r="W8" s="129" t="s">
        <v>28</v>
      </c>
      <c r="X8" s="723"/>
      <c r="Y8" s="729"/>
    </row>
    <row r="9" spans="1:25" s="561" customFormat="1" ht="18" customHeight="1" thickBot="1" thickTop="1">
      <c r="A9" s="554" t="s">
        <v>22</v>
      </c>
      <c r="B9" s="555">
        <f>B10+B20+B34+B44+B54+B59</f>
        <v>21064.309999999998</v>
      </c>
      <c r="C9" s="556">
        <f>C10+C20+C34+C44+C54+C59</f>
        <v>12471.186999999998</v>
      </c>
      <c r="D9" s="557">
        <f>D10+D20+D34+D44+D54+D59</f>
        <v>11988.247</v>
      </c>
      <c r="E9" s="556">
        <f>E10+E20+E34+E44+E54+E59</f>
        <v>6024.746000000001</v>
      </c>
      <c r="F9" s="557">
        <f aca="true" t="shared" si="0" ref="F9:F19">SUM(B9:E9)</f>
        <v>51548.48999999999</v>
      </c>
      <c r="G9" s="558">
        <f aca="true" t="shared" si="1" ref="G9:G19">F9/$F$9</f>
        <v>1</v>
      </c>
      <c r="H9" s="555">
        <f>H10+H20+H34+H44+H54+H59</f>
        <v>26140.643000000007</v>
      </c>
      <c r="I9" s="556">
        <f>I10+I20+I34+I44+I54+I59</f>
        <v>14655.275999999998</v>
      </c>
      <c r="J9" s="557">
        <f>J10+J20+J34+J44+J54+J59</f>
        <v>7049.5790000000015</v>
      </c>
      <c r="K9" s="556">
        <f>K10+K20+K34+K44+K54+K59</f>
        <v>3219.481999999999</v>
      </c>
      <c r="L9" s="557">
        <f aca="true" t="shared" si="2" ref="L9:L19">SUM(H9:K9)</f>
        <v>51064.98</v>
      </c>
      <c r="M9" s="559">
        <f aca="true" t="shared" si="3" ref="M9:M22">IF(ISERROR(F9/L9-1),"         /0",(F9/L9-1))</f>
        <v>0.009468524221491581</v>
      </c>
      <c r="N9" s="555">
        <f>N10+N20+N34+N44+N54+N59</f>
        <v>203933.313</v>
      </c>
      <c r="O9" s="556">
        <f>O10+O20+O34+O44+O54+O59</f>
        <v>115660.63100000004</v>
      </c>
      <c r="P9" s="557">
        <f>P10+P20+P34+P44+P54+P59</f>
        <v>114673.49600000004</v>
      </c>
      <c r="Q9" s="556">
        <f>Q10+Q20+Q34+Q44+Q54+Q59</f>
        <v>49792.022999999994</v>
      </c>
      <c r="R9" s="557">
        <f aca="true" t="shared" si="4" ref="R9:R19">SUM(N9:Q9)</f>
        <v>484059.46300000005</v>
      </c>
      <c r="S9" s="558">
        <f aca="true" t="shared" si="5" ref="S9:S19">R9/$R$9</f>
        <v>1</v>
      </c>
      <c r="T9" s="555">
        <f>T10+T20+T34+T44+T54+T59</f>
        <v>235420.94599999997</v>
      </c>
      <c r="U9" s="556">
        <f>U10+U20+U34+U44+U54+U59</f>
        <v>124886.26</v>
      </c>
      <c r="V9" s="557">
        <f>V10+V20+V34+V44+V54+V59</f>
        <v>61624.07196999999</v>
      </c>
      <c r="W9" s="556">
        <f>W10+W20+W34+W44+W54+W59</f>
        <v>22769.506</v>
      </c>
      <c r="X9" s="557">
        <f aca="true" t="shared" si="6" ref="X9:X19">SUM(T9:W9)</f>
        <v>444700.78396999993</v>
      </c>
      <c r="Y9" s="560">
        <f>IF(ISERROR(R9/X9-1),"         /0",(R9/X9-1))</f>
        <v>0.08850598075998728</v>
      </c>
    </row>
    <row r="10" spans="1:25" s="113" customFormat="1" ht="19.5" customHeight="1" thickTop="1">
      <c r="A10" s="169" t="s">
        <v>56</v>
      </c>
      <c r="B10" s="166">
        <f>SUM(B11:B19)</f>
        <v>11123.192</v>
      </c>
      <c r="C10" s="165">
        <f>SUM(C11:C19)</f>
        <v>4221.396</v>
      </c>
      <c r="D10" s="164">
        <f>SUM(D11:D19)</f>
        <v>9360.788999999999</v>
      </c>
      <c r="E10" s="165">
        <f>SUM(E11:E19)</f>
        <v>4366.17</v>
      </c>
      <c r="F10" s="164">
        <f t="shared" si="0"/>
        <v>29071.547</v>
      </c>
      <c r="G10" s="167">
        <f t="shared" si="1"/>
        <v>0.5639650550384697</v>
      </c>
      <c r="H10" s="166">
        <f>SUM(H11:H19)</f>
        <v>17679.816000000003</v>
      </c>
      <c r="I10" s="165">
        <f>SUM(I11:I19)</f>
        <v>5918.682999999999</v>
      </c>
      <c r="J10" s="164">
        <f>SUM(J11:J19)</f>
        <v>6182.574000000001</v>
      </c>
      <c r="K10" s="165">
        <f>SUM(K11:K19)</f>
        <v>2270.3749999999995</v>
      </c>
      <c r="L10" s="164">
        <f t="shared" si="2"/>
        <v>32051.448000000004</v>
      </c>
      <c r="M10" s="168">
        <f t="shared" si="3"/>
        <v>-0.09297242982594744</v>
      </c>
      <c r="N10" s="166">
        <f>SUM(N11:N19)</f>
        <v>121746.56400000001</v>
      </c>
      <c r="O10" s="165">
        <f>SUM(O11:O19)</f>
        <v>40156.02</v>
      </c>
      <c r="P10" s="164">
        <f>SUM(P11:P19)</f>
        <v>98625.81800000004</v>
      </c>
      <c r="Q10" s="165">
        <f>SUM(Q11:Q19)</f>
        <v>38826.049999999996</v>
      </c>
      <c r="R10" s="164">
        <f t="shared" si="4"/>
        <v>299354.45200000005</v>
      </c>
      <c r="S10" s="167">
        <f t="shared" si="5"/>
        <v>0.6184249557786251</v>
      </c>
      <c r="T10" s="166">
        <f>SUM(T11:T19)</f>
        <v>161817.98699999996</v>
      </c>
      <c r="U10" s="165">
        <f>SUM(U11:U19)</f>
        <v>53115.355</v>
      </c>
      <c r="V10" s="164">
        <f>SUM(V11:V19)</f>
        <v>55498.86497</v>
      </c>
      <c r="W10" s="165">
        <f>SUM(W11:W19)</f>
        <v>18327.094</v>
      </c>
      <c r="X10" s="164">
        <f t="shared" si="6"/>
        <v>288759.30097</v>
      </c>
      <c r="Y10" s="163">
        <f aca="true" t="shared" si="7" ref="Y10:Y19">IF(ISERROR(R10/X10-1),"         /0",IF(R10/X10&gt;5,"  *  ",(R10/X10-1)))</f>
        <v>0.03669198184927325</v>
      </c>
    </row>
    <row r="11" spans="1:25" ht="19.5" customHeight="1">
      <c r="A11" s="272" t="s">
        <v>277</v>
      </c>
      <c r="B11" s="273">
        <v>6988.685</v>
      </c>
      <c r="C11" s="274">
        <v>2723.826</v>
      </c>
      <c r="D11" s="275">
        <v>6990.517</v>
      </c>
      <c r="E11" s="274">
        <v>3474.3489999999997</v>
      </c>
      <c r="F11" s="275">
        <f t="shared" si="0"/>
        <v>20177.376999999997</v>
      </c>
      <c r="G11" s="276">
        <f t="shared" si="1"/>
        <v>0.39142518044660474</v>
      </c>
      <c r="H11" s="273">
        <v>11003.289999999999</v>
      </c>
      <c r="I11" s="274">
        <v>4118.095</v>
      </c>
      <c r="J11" s="275">
        <v>4815.360000000001</v>
      </c>
      <c r="K11" s="274">
        <v>2166.6609999999996</v>
      </c>
      <c r="L11" s="275">
        <f t="shared" si="2"/>
        <v>22103.406</v>
      </c>
      <c r="M11" s="277">
        <f t="shared" si="3"/>
        <v>-0.08713720410329528</v>
      </c>
      <c r="N11" s="273">
        <v>79415.21800000001</v>
      </c>
      <c r="O11" s="274">
        <v>25745.791000000005</v>
      </c>
      <c r="P11" s="275">
        <v>76419.29500000003</v>
      </c>
      <c r="Q11" s="274">
        <v>32423.751999999993</v>
      </c>
      <c r="R11" s="275">
        <f t="shared" si="4"/>
        <v>214004.05600000004</v>
      </c>
      <c r="S11" s="276">
        <f t="shared" si="5"/>
        <v>0.44210282487546376</v>
      </c>
      <c r="T11" s="273">
        <v>103255.79599999999</v>
      </c>
      <c r="U11" s="274">
        <v>36908.017000000014</v>
      </c>
      <c r="V11" s="275">
        <v>43793.30397</v>
      </c>
      <c r="W11" s="274">
        <v>15057.162999999999</v>
      </c>
      <c r="X11" s="275">
        <f t="shared" si="6"/>
        <v>199014.27997</v>
      </c>
      <c r="Y11" s="278">
        <f t="shared" si="7"/>
        <v>0.07532010282005719</v>
      </c>
    </row>
    <row r="12" spans="1:25" ht="19.5" customHeight="1">
      <c r="A12" s="279" t="s">
        <v>278</v>
      </c>
      <c r="B12" s="280">
        <v>3117.924</v>
      </c>
      <c r="C12" s="281">
        <v>78.93</v>
      </c>
      <c r="D12" s="282">
        <v>2104.336</v>
      </c>
      <c r="E12" s="281">
        <v>413.207</v>
      </c>
      <c r="F12" s="282">
        <f t="shared" si="0"/>
        <v>5714.397</v>
      </c>
      <c r="G12" s="283">
        <f t="shared" si="1"/>
        <v>0.11085478934494494</v>
      </c>
      <c r="H12" s="280">
        <v>5580.21</v>
      </c>
      <c r="I12" s="281">
        <v>334.632</v>
      </c>
      <c r="J12" s="282">
        <v>872.44</v>
      </c>
      <c r="K12" s="281">
        <v>62.642</v>
      </c>
      <c r="L12" s="282">
        <f t="shared" si="2"/>
        <v>6849.923999999999</v>
      </c>
      <c r="M12" s="284">
        <f t="shared" si="3"/>
        <v>-0.1657722041879588</v>
      </c>
      <c r="N12" s="280">
        <v>34736.614</v>
      </c>
      <c r="O12" s="281">
        <v>1699.7500000000002</v>
      </c>
      <c r="P12" s="282">
        <v>19615.378000000004</v>
      </c>
      <c r="Q12" s="281">
        <v>2965.797</v>
      </c>
      <c r="R12" s="282">
        <f t="shared" si="4"/>
        <v>59017.539000000004</v>
      </c>
      <c r="S12" s="283">
        <f t="shared" si="5"/>
        <v>0.12192208501458425</v>
      </c>
      <c r="T12" s="280">
        <v>47366.983</v>
      </c>
      <c r="U12" s="281">
        <v>3372.3659999999995</v>
      </c>
      <c r="V12" s="282">
        <v>8007.951000000001</v>
      </c>
      <c r="W12" s="281">
        <v>557.645</v>
      </c>
      <c r="X12" s="282">
        <f t="shared" si="6"/>
        <v>59304.945</v>
      </c>
      <c r="Y12" s="285">
        <f t="shared" si="7"/>
        <v>-0.004846240056372908</v>
      </c>
    </row>
    <row r="13" spans="1:25" ht="19.5" customHeight="1">
      <c r="A13" s="279" t="s">
        <v>280</v>
      </c>
      <c r="B13" s="280">
        <v>561.854</v>
      </c>
      <c r="C13" s="281">
        <v>189.713</v>
      </c>
      <c r="D13" s="282">
        <v>0</v>
      </c>
      <c r="E13" s="281">
        <v>0</v>
      </c>
      <c r="F13" s="282">
        <f t="shared" si="0"/>
        <v>751.567</v>
      </c>
      <c r="G13" s="283">
        <f t="shared" si="1"/>
        <v>0.014579806314404168</v>
      </c>
      <c r="H13" s="280">
        <v>361.936</v>
      </c>
      <c r="I13" s="281">
        <v>155.557</v>
      </c>
      <c r="J13" s="282">
        <v>0.1</v>
      </c>
      <c r="K13" s="281">
        <v>0.12</v>
      </c>
      <c r="L13" s="282">
        <f t="shared" si="2"/>
        <v>517.713</v>
      </c>
      <c r="M13" s="284">
        <f>IF(ISERROR(F13/L13-1),"         /0",(F13/L13-1))</f>
        <v>0.4517058679229613</v>
      </c>
      <c r="N13" s="280">
        <v>3358.223</v>
      </c>
      <c r="O13" s="281">
        <v>1634.249</v>
      </c>
      <c r="P13" s="282">
        <v>0</v>
      </c>
      <c r="Q13" s="281">
        <v>0</v>
      </c>
      <c r="R13" s="282">
        <f t="shared" si="4"/>
        <v>4992.472</v>
      </c>
      <c r="S13" s="283">
        <f t="shared" si="5"/>
        <v>0.010313757671544578</v>
      </c>
      <c r="T13" s="280">
        <v>2476.419</v>
      </c>
      <c r="U13" s="281">
        <v>1287.8329999999999</v>
      </c>
      <c r="V13" s="282">
        <v>0.1</v>
      </c>
      <c r="W13" s="281">
        <v>0.12</v>
      </c>
      <c r="X13" s="282">
        <f t="shared" si="6"/>
        <v>3764.4719999999993</v>
      </c>
      <c r="Y13" s="285">
        <f t="shared" si="7"/>
        <v>0.3262077656574416</v>
      </c>
    </row>
    <row r="14" spans="1:25" ht="19.5" customHeight="1">
      <c r="A14" s="279" t="s">
        <v>281</v>
      </c>
      <c r="B14" s="280">
        <v>12.067</v>
      </c>
      <c r="C14" s="281">
        <v>386.999</v>
      </c>
      <c r="D14" s="282">
        <v>0</v>
      </c>
      <c r="E14" s="281">
        <v>0</v>
      </c>
      <c r="F14" s="282">
        <f>SUM(B14:E14)</f>
        <v>399.06600000000003</v>
      </c>
      <c r="G14" s="283">
        <f>F14/$F$9</f>
        <v>0.007741565271844046</v>
      </c>
      <c r="H14" s="280">
        <v>24.790999999999997</v>
      </c>
      <c r="I14" s="281">
        <v>351.32000000000005</v>
      </c>
      <c r="J14" s="282"/>
      <c r="K14" s="281"/>
      <c r="L14" s="282">
        <f>SUM(H14:K14)</f>
        <v>376.11100000000005</v>
      </c>
      <c r="M14" s="284">
        <f>IF(ISERROR(F14/L14-1),"         /0",(F14/L14-1))</f>
        <v>0.06103251433752255</v>
      </c>
      <c r="N14" s="280">
        <v>149.266</v>
      </c>
      <c r="O14" s="281">
        <v>3281.544</v>
      </c>
      <c r="P14" s="282">
        <v>0</v>
      </c>
      <c r="Q14" s="281">
        <v>0</v>
      </c>
      <c r="R14" s="282">
        <f>SUM(N14:Q14)</f>
        <v>3430.81</v>
      </c>
      <c r="S14" s="283">
        <f>R14/$R$9</f>
        <v>0.007087579651345437</v>
      </c>
      <c r="T14" s="280">
        <v>178.341</v>
      </c>
      <c r="U14" s="281">
        <v>3351.232</v>
      </c>
      <c r="V14" s="282">
        <v>0</v>
      </c>
      <c r="W14" s="281">
        <v>0</v>
      </c>
      <c r="X14" s="282">
        <f>SUM(T14:W14)</f>
        <v>3529.573</v>
      </c>
      <c r="Y14" s="285">
        <f>IF(ISERROR(R14/X14-1),"         /0",IF(R14/X14&gt;5,"  *  ",(R14/X14-1)))</f>
        <v>-0.027981571708532438</v>
      </c>
    </row>
    <row r="15" spans="1:25" ht="19.5" customHeight="1">
      <c r="A15" s="279" t="s">
        <v>292</v>
      </c>
      <c r="B15" s="280">
        <v>55.141</v>
      </c>
      <c r="C15" s="281">
        <v>6.768</v>
      </c>
      <c r="D15" s="282">
        <v>0</v>
      </c>
      <c r="E15" s="281">
        <v>289.582</v>
      </c>
      <c r="F15" s="282">
        <f>SUM(B15:E15)</f>
        <v>351.491</v>
      </c>
      <c r="G15" s="283">
        <f>F15/$F$9</f>
        <v>0.006818647840121021</v>
      </c>
      <c r="H15" s="280">
        <v>50.45</v>
      </c>
      <c r="I15" s="281">
        <v>4.409</v>
      </c>
      <c r="J15" s="282"/>
      <c r="K15" s="281"/>
      <c r="L15" s="282">
        <f>SUM(H15:K15)</f>
        <v>54.859</v>
      </c>
      <c r="M15" s="284">
        <f>IF(ISERROR(F15/L15-1),"         /0",(F15/L15-1))</f>
        <v>5.407171111394666</v>
      </c>
      <c r="N15" s="280">
        <v>483.98699999999997</v>
      </c>
      <c r="O15" s="281">
        <v>38.277</v>
      </c>
      <c r="P15" s="282"/>
      <c r="Q15" s="281">
        <v>1829.2819999999997</v>
      </c>
      <c r="R15" s="282">
        <f>SUM(N15:Q15)</f>
        <v>2351.546</v>
      </c>
      <c r="S15" s="283">
        <f>R15/$R$9</f>
        <v>0.004857969278043015</v>
      </c>
      <c r="T15" s="280">
        <v>434.844</v>
      </c>
      <c r="U15" s="281">
        <v>32.217</v>
      </c>
      <c r="V15" s="282"/>
      <c r="W15" s="281"/>
      <c r="X15" s="282">
        <f>SUM(T15:W15)</f>
        <v>467.061</v>
      </c>
      <c r="Y15" s="285" t="str">
        <f>IF(ISERROR(R15/X15-1),"         /0",IF(R15/X15&gt;5,"  *  ",(R15/X15-1)))</f>
        <v>  *  </v>
      </c>
    </row>
    <row r="16" spans="1:25" ht="19.5" customHeight="1">
      <c r="A16" s="279" t="s">
        <v>285</v>
      </c>
      <c r="B16" s="280">
        <v>27.503</v>
      </c>
      <c r="C16" s="281">
        <v>231.186</v>
      </c>
      <c r="D16" s="282">
        <v>36.985</v>
      </c>
      <c r="E16" s="281">
        <v>38.782</v>
      </c>
      <c r="F16" s="282">
        <f>SUM(B16:E16)</f>
        <v>334.456</v>
      </c>
      <c r="G16" s="283">
        <f>F16/$F$9</f>
        <v>0.006488182292051621</v>
      </c>
      <c r="H16" s="280">
        <v>19.214</v>
      </c>
      <c r="I16" s="281">
        <v>267.14799999999997</v>
      </c>
      <c r="J16" s="282"/>
      <c r="K16" s="281"/>
      <c r="L16" s="282">
        <f>SUM(H16:K16)</f>
        <v>286.36199999999997</v>
      </c>
      <c r="M16" s="284">
        <f>IF(ISERROR(F16/L16-1),"         /0",(F16/L16-1))</f>
        <v>0.16794826129165208</v>
      </c>
      <c r="N16" s="280">
        <v>264.493</v>
      </c>
      <c r="O16" s="281">
        <v>2447.811</v>
      </c>
      <c r="P16" s="282">
        <v>36.985</v>
      </c>
      <c r="Q16" s="281">
        <v>38.782</v>
      </c>
      <c r="R16" s="282">
        <f>SUM(N16:Q16)</f>
        <v>2788.0710000000004</v>
      </c>
      <c r="S16" s="283">
        <f>R16/$R$9</f>
        <v>0.0057597696421854685</v>
      </c>
      <c r="T16" s="280">
        <v>243.632</v>
      </c>
      <c r="U16" s="281">
        <v>2088.4439999999995</v>
      </c>
      <c r="V16" s="282">
        <v>0</v>
      </c>
      <c r="W16" s="281">
        <v>0</v>
      </c>
      <c r="X16" s="282">
        <f>SUM(T16:W16)</f>
        <v>2332.0759999999996</v>
      </c>
      <c r="Y16" s="285">
        <f>IF(ISERROR(R16/X16-1),"         /0",IF(R16/X16&gt;5,"  *  ",(R16/X16-1)))</f>
        <v>0.19553179227435158</v>
      </c>
    </row>
    <row r="17" spans="1:25" ht="19.5" customHeight="1">
      <c r="A17" s="279" t="s">
        <v>286</v>
      </c>
      <c r="B17" s="280">
        <v>168.974</v>
      </c>
      <c r="C17" s="281">
        <v>129</v>
      </c>
      <c r="D17" s="282">
        <v>0</v>
      </c>
      <c r="E17" s="281">
        <v>0</v>
      </c>
      <c r="F17" s="282">
        <f t="shared" si="0"/>
        <v>297.974</v>
      </c>
      <c r="G17" s="283">
        <f t="shared" si="1"/>
        <v>0.005780460300583005</v>
      </c>
      <c r="H17" s="280">
        <v>108.799</v>
      </c>
      <c r="I17" s="281">
        <v>119.374</v>
      </c>
      <c r="J17" s="282"/>
      <c r="K17" s="281"/>
      <c r="L17" s="282">
        <f t="shared" si="2"/>
        <v>228.173</v>
      </c>
      <c r="M17" s="284">
        <f t="shared" si="3"/>
        <v>0.305912618933879</v>
      </c>
      <c r="N17" s="280">
        <v>1906.2969999999998</v>
      </c>
      <c r="O17" s="281">
        <v>1310.731</v>
      </c>
      <c r="P17" s="282">
        <v>94.301</v>
      </c>
      <c r="Q17" s="281">
        <v>24.586</v>
      </c>
      <c r="R17" s="282">
        <f t="shared" si="4"/>
        <v>3335.9149999999995</v>
      </c>
      <c r="S17" s="283">
        <f t="shared" si="5"/>
        <v>0.006891539686726462</v>
      </c>
      <c r="T17" s="280">
        <v>1256.895</v>
      </c>
      <c r="U17" s="281">
        <v>1090.367</v>
      </c>
      <c r="V17" s="282"/>
      <c r="W17" s="281">
        <v>0</v>
      </c>
      <c r="X17" s="282">
        <f t="shared" si="6"/>
        <v>2347.2619999999997</v>
      </c>
      <c r="Y17" s="285">
        <f t="shared" si="7"/>
        <v>0.42119414023658197</v>
      </c>
    </row>
    <row r="18" spans="1:25" ht="19.5" customHeight="1">
      <c r="A18" s="279" t="s">
        <v>289</v>
      </c>
      <c r="B18" s="280">
        <v>84.904</v>
      </c>
      <c r="C18" s="281">
        <v>98.841</v>
      </c>
      <c r="D18" s="282">
        <v>0</v>
      </c>
      <c r="E18" s="281">
        <v>0</v>
      </c>
      <c r="F18" s="282">
        <f t="shared" si="0"/>
        <v>183.745</v>
      </c>
      <c r="G18" s="283">
        <f t="shared" si="1"/>
        <v>0.0035645079031412954</v>
      </c>
      <c r="H18" s="280">
        <v>105.222</v>
      </c>
      <c r="I18" s="281">
        <v>114.06</v>
      </c>
      <c r="J18" s="282"/>
      <c r="K18" s="281"/>
      <c r="L18" s="282">
        <f t="shared" si="2"/>
        <v>219.28199999999998</v>
      </c>
      <c r="M18" s="284">
        <f t="shared" si="3"/>
        <v>-0.1620607254585419</v>
      </c>
      <c r="N18" s="280">
        <v>384.41099999999994</v>
      </c>
      <c r="O18" s="281">
        <v>777.843</v>
      </c>
      <c r="P18" s="282"/>
      <c r="Q18" s="281"/>
      <c r="R18" s="282">
        <f t="shared" si="4"/>
        <v>1162.254</v>
      </c>
      <c r="S18" s="283">
        <f t="shared" si="5"/>
        <v>0.0024010562520497608</v>
      </c>
      <c r="T18" s="280">
        <v>1026.7149999999997</v>
      </c>
      <c r="U18" s="281">
        <v>930.9840000000002</v>
      </c>
      <c r="V18" s="282"/>
      <c r="W18" s="281"/>
      <c r="X18" s="282">
        <f t="shared" si="6"/>
        <v>1957.6989999999998</v>
      </c>
      <c r="Y18" s="285">
        <f t="shared" si="7"/>
        <v>-0.40631629274980474</v>
      </c>
    </row>
    <row r="19" spans="1:25" ht="19.5" customHeight="1" thickBot="1">
      <c r="A19" s="279" t="s">
        <v>276</v>
      </c>
      <c r="B19" s="280">
        <v>106.13999999999999</v>
      </c>
      <c r="C19" s="281">
        <v>376.1329999999999</v>
      </c>
      <c r="D19" s="282">
        <v>228.951</v>
      </c>
      <c r="E19" s="281">
        <v>150.25</v>
      </c>
      <c r="F19" s="282">
        <f t="shared" si="0"/>
        <v>861.4739999999999</v>
      </c>
      <c r="G19" s="283">
        <f t="shared" si="1"/>
        <v>0.01671191532477479</v>
      </c>
      <c r="H19" s="280">
        <v>425.904</v>
      </c>
      <c r="I19" s="281">
        <v>454.088</v>
      </c>
      <c r="J19" s="282">
        <v>494.674</v>
      </c>
      <c r="K19" s="281">
        <v>40.952000000000005</v>
      </c>
      <c r="L19" s="282">
        <f t="shared" si="2"/>
        <v>1415.618</v>
      </c>
      <c r="M19" s="284">
        <f t="shared" si="3"/>
        <v>-0.39145023586871597</v>
      </c>
      <c r="N19" s="280">
        <v>1048.0550000000003</v>
      </c>
      <c r="O19" s="281">
        <v>3220.024000000001</v>
      </c>
      <c r="P19" s="282">
        <v>2459.8589999999995</v>
      </c>
      <c r="Q19" s="281">
        <v>1543.851</v>
      </c>
      <c r="R19" s="282">
        <f t="shared" si="4"/>
        <v>8271.789</v>
      </c>
      <c r="S19" s="283">
        <f t="shared" si="5"/>
        <v>0.017088373706682397</v>
      </c>
      <c r="T19" s="280">
        <v>5578.361999999999</v>
      </c>
      <c r="U19" s="281">
        <v>4053.895</v>
      </c>
      <c r="V19" s="282">
        <v>3697.5100000000007</v>
      </c>
      <c r="W19" s="281">
        <v>2712.1660000000006</v>
      </c>
      <c r="X19" s="282">
        <f t="shared" si="6"/>
        <v>16041.933</v>
      </c>
      <c r="Y19" s="285">
        <f t="shared" si="7"/>
        <v>-0.48436457127704</v>
      </c>
    </row>
    <row r="20" spans="1:25" s="113" customFormat="1" ht="19.5" customHeight="1">
      <c r="A20" s="120" t="s">
        <v>55</v>
      </c>
      <c r="B20" s="117">
        <f>SUM(B21:B33)</f>
        <v>4096.379</v>
      </c>
      <c r="C20" s="116">
        <f>SUM(C21:C33)</f>
        <v>4085.1809999999996</v>
      </c>
      <c r="D20" s="115">
        <f>SUM(D21:D33)</f>
        <v>906.867</v>
      </c>
      <c r="E20" s="116">
        <f>SUM(E21:E33)</f>
        <v>188.292</v>
      </c>
      <c r="F20" s="115">
        <f aca="true" t="shared" si="8" ref="F20:F59">SUM(B20:E20)</f>
        <v>9276.719</v>
      </c>
      <c r="G20" s="118">
        <f aca="true" t="shared" si="9" ref="G20:G59">F20/$F$9</f>
        <v>0.17996102310659343</v>
      </c>
      <c r="H20" s="117">
        <f>SUM(H21:H33)</f>
        <v>4336.718</v>
      </c>
      <c r="I20" s="116">
        <f>SUM(I21:I33)</f>
        <v>4386.274</v>
      </c>
      <c r="J20" s="115">
        <f>SUM(J21:J33)</f>
        <v>153.33399999999997</v>
      </c>
      <c r="K20" s="116">
        <f>SUM(K21:K33)</f>
        <v>103.76599999999999</v>
      </c>
      <c r="L20" s="115">
        <f aca="true" t="shared" si="10" ref="L20:L54">SUM(H20:K20)</f>
        <v>8980.092</v>
      </c>
      <c r="M20" s="119">
        <f t="shared" si="3"/>
        <v>0.03303162150231853</v>
      </c>
      <c r="N20" s="117">
        <f>SUM(N21:N33)</f>
        <v>34054.633</v>
      </c>
      <c r="O20" s="116">
        <f>SUM(O21:O33)</f>
        <v>36466.88600000001</v>
      </c>
      <c r="P20" s="115">
        <f>SUM(P21:P33)</f>
        <v>5337.749000000002</v>
      </c>
      <c r="Q20" s="116">
        <f>SUM(Q21:Q33)</f>
        <v>2274.1639999999998</v>
      </c>
      <c r="R20" s="115">
        <f aca="true" t="shared" si="11" ref="R20:R59">SUM(N20:Q20)</f>
        <v>78133.43200000002</v>
      </c>
      <c r="S20" s="118">
        <f aca="true" t="shared" si="12" ref="S20:S59">R20/$R$9</f>
        <v>0.1614128799709056</v>
      </c>
      <c r="T20" s="117">
        <f>SUM(T21:T33)</f>
        <v>34898.73300000001</v>
      </c>
      <c r="U20" s="116">
        <f>SUM(U21:U33)</f>
        <v>38279.85400000001</v>
      </c>
      <c r="V20" s="115">
        <f>SUM(V21:V33)</f>
        <v>1729.5349999999999</v>
      </c>
      <c r="W20" s="116">
        <f>SUM(W21:W33)</f>
        <v>967.53</v>
      </c>
      <c r="X20" s="115">
        <f aca="true" t="shared" si="13" ref="X20:X59">SUM(T20:W20)</f>
        <v>75875.65200000002</v>
      </c>
      <c r="Y20" s="114">
        <f aca="true" t="shared" si="14" ref="Y20:Y59">IF(ISERROR(R20/X20-1),"         /0",IF(R20/X20&gt;5,"  *  ",(R20/X20-1)))</f>
        <v>0.029756317612928074</v>
      </c>
    </row>
    <row r="21" spans="1:25" ht="19.5" customHeight="1">
      <c r="A21" s="272" t="s">
        <v>304</v>
      </c>
      <c r="B21" s="273">
        <v>615.889</v>
      </c>
      <c r="C21" s="274">
        <v>1119.4270000000001</v>
      </c>
      <c r="D21" s="275">
        <v>100.994</v>
      </c>
      <c r="E21" s="274">
        <v>0</v>
      </c>
      <c r="F21" s="275">
        <f t="shared" si="8"/>
        <v>1836.3100000000002</v>
      </c>
      <c r="G21" s="276">
        <f t="shared" si="9"/>
        <v>0.03562296393163021</v>
      </c>
      <c r="H21" s="273">
        <v>670.267</v>
      </c>
      <c r="I21" s="274">
        <v>1049.23</v>
      </c>
      <c r="J21" s="275"/>
      <c r="K21" s="274"/>
      <c r="L21" s="275">
        <f t="shared" si="10"/>
        <v>1719.497</v>
      </c>
      <c r="M21" s="277">
        <f t="shared" si="3"/>
        <v>0.0679344017465573</v>
      </c>
      <c r="N21" s="273">
        <v>4536.686999999999</v>
      </c>
      <c r="O21" s="274">
        <v>9213.623000000001</v>
      </c>
      <c r="P21" s="275">
        <v>805.3620000000001</v>
      </c>
      <c r="Q21" s="274">
        <v>104.075</v>
      </c>
      <c r="R21" s="275">
        <f t="shared" si="11"/>
        <v>14659.747000000003</v>
      </c>
      <c r="S21" s="276">
        <f t="shared" si="12"/>
        <v>0.030285012731999832</v>
      </c>
      <c r="T21" s="293">
        <v>5220.65</v>
      </c>
      <c r="U21" s="274">
        <v>8876.273</v>
      </c>
      <c r="V21" s="275">
        <v>107.79599999999999</v>
      </c>
      <c r="W21" s="274">
        <v>51.963</v>
      </c>
      <c r="X21" s="275">
        <f t="shared" si="13"/>
        <v>14256.681999999999</v>
      </c>
      <c r="Y21" s="278">
        <f t="shared" si="14"/>
        <v>0.02827200606705005</v>
      </c>
    </row>
    <row r="22" spans="1:25" ht="19.5" customHeight="1">
      <c r="A22" s="279" t="s">
        <v>303</v>
      </c>
      <c r="B22" s="280">
        <v>614.955</v>
      </c>
      <c r="C22" s="281">
        <v>562.199</v>
      </c>
      <c r="D22" s="282">
        <v>348.731</v>
      </c>
      <c r="E22" s="281">
        <v>145.298</v>
      </c>
      <c r="F22" s="282">
        <f t="shared" si="8"/>
        <v>1671.183</v>
      </c>
      <c r="G22" s="283">
        <f t="shared" si="9"/>
        <v>0.03241963052651979</v>
      </c>
      <c r="H22" s="280">
        <v>744.1390000000001</v>
      </c>
      <c r="I22" s="281">
        <v>530.771</v>
      </c>
      <c r="J22" s="282"/>
      <c r="K22" s="281"/>
      <c r="L22" s="282">
        <f t="shared" si="10"/>
        <v>1274.91</v>
      </c>
      <c r="M22" s="284">
        <f t="shared" si="3"/>
        <v>0.31082429347953955</v>
      </c>
      <c r="N22" s="280">
        <v>5239.250000000001</v>
      </c>
      <c r="O22" s="281">
        <v>5086.609000000002</v>
      </c>
      <c r="P22" s="282">
        <v>2491.069</v>
      </c>
      <c r="Q22" s="281">
        <v>342.722</v>
      </c>
      <c r="R22" s="282">
        <f t="shared" si="11"/>
        <v>13159.650000000003</v>
      </c>
      <c r="S22" s="283">
        <f t="shared" si="12"/>
        <v>0.02718601949942667</v>
      </c>
      <c r="T22" s="294">
        <v>5784.732</v>
      </c>
      <c r="U22" s="281">
        <v>4853.352999999999</v>
      </c>
      <c r="V22" s="282">
        <v>5.878</v>
      </c>
      <c r="W22" s="281">
        <v>120.168</v>
      </c>
      <c r="X22" s="282">
        <f t="shared" si="13"/>
        <v>10764.131</v>
      </c>
      <c r="Y22" s="285">
        <f t="shared" si="14"/>
        <v>0.22254643686517794</v>
      </c>
    </row>
    <row r="23" spans="1:25" ht="19.5" customHeight="1">
      <c r="A23" s="279" t="s">
        <v>305</v>
      </c>
      <c r="B23" s="280">
        <v>561.673</v>
      </c>
      <c r="C23" s="281">
        <v>397.631</v>
      </c>
      <c r="D23" s="282">
        <v>201.444</v>
      </c>
      <c r="E23" s="281">
        <v>0</v>
      </c>
      <c r="F23" s="282">
        <f t="shared" si="8"/>
        <v>1160.748</v>
      </c>
      <c r="G23" s="283">
        <f t="shared" si="9"/>
        <v>0.022517594598794266</v>
      </c>
      <c r="H23" s="280">
        <v>842.116</v>
      </c>
      <c r="I23" s="281">
        <v>773.768</v>
      </c>
      <c r="J23" s="282">
        <v>152.045</v>
      </c>
      <c r="K23" s="281"/>
      <c r="L23" s="282">
        <f t="shared" si="10"/>
        <v>1767.929</v>
      </c>
      <c r="M23" s="284" t="s">
        <v>45</v>
      </c>
      <c r="N23" s="280">
        <v>5848.401</v>
      </c>
      <c r="O23" s="281">
        <v>4653.005</v>
      </c>
      <c r="P23" s="282">
        <v>1492.7849999999999</v>
      </c>
      <c r="Q23" s="281">
        <v>396.484</v>
      </c>
      <c r="R23" s="282">
        <f t="shared" si="11"/>
        <v>12390.675</v>
      </c>
      <c r="S23" s="283">
        <f t="shared" si="12"/>
        <v>0.025597423347965824</v>
      </c>
      <c r="T23" s="294">
        <v>6752.814</v>
      </c>
      <c r="U23" s="281">
        <v>8102.573999999999</v>
      </c>
      <c r="V23" s="282">
        <v>1299.21</v>
      </c>
      <c r="W23" s="281">
        <v>52.791000000000004</v>
      </c>
      <c r="X23" s="282">
        <f t="shared" si="13"/>
        <v>16207.388999999997</v>
      </c>
      <c r="Y23" s="285">
        <f t="shared" si="14"/>
        <v>-0.23549221901195794</v>
      </c>
    </row>
    <row r="24" spans="1:25" ht="19.5" customHeight="1">
      <c r="A24" s="279" t="s">
        <v>307</v>
      </c>
      <c r="B24" s="280">
        <v>616.7370000000001</v>
      </c>
      <c r="C24" s="281">
        <v>479.13</v>
      </c>
      <c r="D24" s="282">
        <v>0</v>
      </c>
      <c r="E24" s="281">
        <v>0</v>
      </c>
      <c r="F24" s="282">
        <f t="shared" si="8"/>
        <v>1095.8670000000002</v>
      </c>
      <c r="G24" s="283">
        <f t="shared" si="9"/>
        <v>0.021258954433000857</v>
      </c>
      <c r="H24" s="280">
        <v>547.675</v>
      </c>
      <c r="I24" s="281">
        <v>425.72299999999996</v>
      </c>
      <c r="J24" s="282"/>
      <c r="K24" s="281">
        <v>42.8</v>
      </c>
      <c r="L24" s="282">
        <f t="shared" si="10"/>
        <v>1016.1979999999999</v>
      </c>
      <c r="M24" s="284">
        <f aca="true" t="shared" si="15" ref="M24:M41">IF(ISERROR(F24/L24-1),"         /0",(F24/L24-1))</f>
        <v>0.07839909151563007</v>
      </c>
      <c r="N24" s="280">
        <v>5012.795</v>
      </c>
      <c r="O24" s="281">
        <v>3402.017999999999</v>
      </c>
      <c r="P24" s="282">
        <v>0</v>
      </c>
      <c r="Q24" s="281">
        <v>82.122</v>
      </c>
      <c r="R24" s="282">
        <f t="shared" si="11"/>
        <v>8496.934999999998</v>
      </c>
      <c r="S24" s="283">
        <f t="shared" si="12"/>
        <v>0.01755349424911459</v>
      </c>
      <c r="T24" s="294">
        <v>4590.468</v>
      </c>
      <c r="U24" s="281">
        <v>3555.943</v>
      </c>
      <c r="V24" s="282">
        <v>6.735</v>
      </c>
      <c r="W24" s="281">
        <v>304.021</v>
      </c>
      <c r="X24" s="282">
        <f t="shared" si="13"/>
        <v>8457.167</v>
      </c>
      <c r="Y24" s="285">
        <f t="shared" si="14"/>
        <v>0.004702283873547541</v>
      </c>
    </row>
    <row r="25" spans="1:25" ht="19.5" customHeight="1">
      <c r="A25" s="279" t="s">
        <v>306</v>
      </c>
      <c r="B25" s="280">
        <v>447.34299999999996</v>
      </c>
      <c r="C25" s="281">
        <v>484.163</v>
      </c>
      <c r="D25" s="282">
        <v>0</v>
      </c>
      <c r="E25" s="281">
        <v>19.101</v>
      </c>
      <c r="F25" s="282">
        <f t="shared" si="8"/>
        <v>950.607</v>
      </c>
      <c r="G25" s="283">
        <f t="shared" si="9"/>
        <v>0.018441025139630668</v>
      </c>
      <c r="H25" s="280">
        <v>275.052</v>
      </c>
      <c r="I25" s="281">
        <v>220.36</v>
      </c>
      <c r="J25" s="282"/>
      <c r="K25" s="281"/>
      <c r="L25" s="282">
        <f t="shared" si="10"/>
        <v>495.41200000000003</v>
      </c>
      <c r="M25" s="284">
        <f t="shared" si="15"/>
        <v>0.918821102435952</v>
      </c>
      <c r="N25" s="280">
        <v>3018.7090000000007</v>
      </c>
      <c r="O25" s="281">
        <v>3185.3960000000006</v>
      </c>
      <c r="P25" s="282">
        <v>0</v>
      </c>
      <c r="Q25" s="281">
        <v>133.83200000000002</v>
      </c>
      <c r="R25" s="282">
        <f t="shared" si="11"/>
        <v>6337.937000000002</v>
      </c>
      <c r="S25" s="283">
        <f t="shared" si="12"/>
        <v>0.013093302547418645</v>
      </c>
      <c r="T25" s="294">
        <v>2171.6919999999996</v>
      </c>
      <c r="U25" s="281">
        <v>1729.096</v>
      </c>
      <c r="V25" s="282">
        <v>0</v>
      </c>
      <c r="W25" s="281">
        <v>17.874</v>
      </c>
      <c r="X25" s="282">
        <f t="shared" si="13"/>
        <v>3918.6619999999994</v>
      </c>
      <c r="Y25" s="285">
        <f t="shared" si="14"/>
        <v>0.6173727154829896</v>
      </c>
    </row>
    <row r="26" spans="1:25" ht="19.5" customHeight="1">
      <c r="A26" s="279" t="s">
        <v>390</v>
      </c>
      <c r="B26" s="280">
        <v>0</v>
      </c>
      <c r="C26" s="281">
        <v>516.8929999999999</v>
      </c>
      <c r="D26" s="282">
        <v>54.784</v>
      </c>
      <c r="E26" s="281">
        <v>0</v>
      </c>
      <c r="F26" s="282">
        <f>SUM(B26:E26)</f>
        <v>571.6769999999999</v>
      </c>
      <c r="G26" s="283">
        <f>F26/$F$9</f>
        <v>0.011090082367107165</v>
      </c>
      <c r="H26" s="280"/>
      <c r="I26" s="281">
        <v>603.221</v>
      </c>
      <c r="J26" s="282"/>
      <c r="K26" s="281">
        <v>1.311</v>
      </c>
      <c r="L26" s="282">
        <f>SUM(H26:K26)</f>
        <v>604.532</v>
      </c>
      <c r="M26" s="284">
        <f>IF(ISERROR(F26/L26-1),"         /0",(F26/L26-1))</f>
        <v>-0.05434782608695676</v>
      </c>
      <c r="N26" s="280">
        <v>42.846</v>
      </c>
      <c r="O26" s="281">
        <v>4928.999</v>
      </c>
      <c r="P26" s="282">
        <v>84.825</v>
      </c>
      <c r="Q26" s="281">
        <v>112.17599999999999</v>
      </c>
      <c r="R26" s="282">
        <f>SUM(N26:Q26)</f>
        <v>5168.846</v>
      </c>
      <c r="S26" s="283">
        <f>R26/$R$9</f>
        <v>0.010678121997586068</v>
      </c>
      <c r="T26" s="294">
        <v>42.185</v>
      </c>
      <c r="U26" s="281">
        <v>4700.538</v>
      </c>
      <c r="V26" s="282"/>
      <c r="W26" s="281">
        <v>45.946000000000005</v>
      </c>
      <c r="X26" s="282">
        <f>SUM(T26:W26)</f>
        <v>4788.669</v>
      </c>
      <c r="Y26" s="285">
        <f>IF(ISERROR(R26/X26-1),"         /0",IF(R26/X26&gt;5,"  *  ",(R26/X26-1)))</f>
        <v>0.07939095393730478</v>
      </c>
    </row>
    <row r="27" spans="1:25" ht="19.5" customHeight="1">
      <c r="A27" s="279" t="s">
        <v>317</v>
      </c>
      <c r="B27" s="280">
        <v>196.956</v>
      </c>
      <c r="C27" s="281">
        <v>85.28099999999999</v>
      </c>
      <c r="D27" s="282">
        <v>39.484</v>
      </c>
      <c r="E27" s="281">
        <v>0</v>
      </c>
      <c r="F27" s="282">
        <f>SUM(B27:E27)</f>
        <v>321.72099999999995</v>
      </c>
      <c r="G27" s="283">
        <f>F27/$F$9</f>
        <v>0.0062411333484259195</v>
      </c>
      <c r="H27" s="280">
        <v>195.911</v>
      </c>
      <c r="I27" s="281">
        <v>172.246</v>
      </c>
      <c r="J27" s="282"/>
      <c r="K27" s="281"/>
      <c r="L27" s="282">
        <f>SUM(H27:K27)</f>
        <v>368.15700000000004</v>
      </c>
      <c r="M27" s="284">
        <f>IF(ISERROR(F27/L27-1),"         /0",(F27/L27-1))</f>
        <v>-0.12613097129757167</v>
      </c>
      <c r="N27" s="280">
        <v>1578.9550000000004</v>
      </c>
      <c r="O27" s="281">
        <v>947.876</v>
      </c>
      <c r="P27" s="282">
        <v>75.724</v>
      </c>
      <c r="Q27" s="281">
        <v>48.341</v>
      </c>
      <c r="R27" s="282">
        <f>SUM(N27:Q27)</f>
        <v>2650.896</v>
      </c>
      <c r="S27" s="283">
        <f>R27/$R$9</f>
        <v>0.00547638503660448</v>
      </c>
      <c r="T27" s="294">
        <v>719.2920000000001</v>
      </c>
      <c r="U27" s="281">
        <v>1240.178</v>
      </c>
      <c r="V27" s="282"/>
      <c r="W27" s="281"/>
      <c r="X27" s="282">
        <f>SUM(T27:W27)</f>
        <v>1959.4700000000003</v>
      </c>
      <c r="Y27" s="285">
        <f>IF(ISERROR(R27/X27-1),"         /0",IF(R27/X27&gt;5,"  *  ",(R27/X27-1)))</f>
        <v>0.3528637845948137</v>
      </c>
    </row>
    <row r="28" spans="1:25" ht="19.5" customHeight="1">
      <c r="A28" s="279" t="s">
        <v>391</v>
      </c>
      <c r="B28" s="280">
        <v>0</v>
      </c>
      <c r="C28" s="281">
        <v>233.093</v>
      </c>
      <c r="D28" s="282">
        <v>0</v>
      </c>
      <c r="E28" s="281">
        <v>0</v>
      </c>
      <c r="F28" s="282">
        <f t="shared" si="8"/>
        <v>233.093</v>
      </c>
      <c r="G28" s="283">
        <f t="shared" si="9"/>
        <v>0.004521820134789594</v>
      </c>
      <c r="H28" s="280">
        <v>0</v>
      </c>
      <c r="I28" s="281">
        <v>255.189</v>
      </c>
      <c r="J28" s="282"/>
      <c r="K28" s="281"/>
      <c r="L28" s="282">
        <f t="shared" si="10"/>
        <v>255.189</v>
      </c>
      <c r="M28" s="284">
        <f t="shared" si="15"/>
        <v>-0.08658680429015364</v>
      </c>
      <c r="N28" s="280">
        <v>57.027</v>
      </c>
      <c r="O28" s="281">
        <v>1700.0810000000001</v>
      </c>
      <c r="P28" s="282">
        <v>0.814</v>
      </c>
      <c r="Q28" s="281">
        <v>0</v>
      </c>
      <c r="R28" s="282">
        <f t="shared" si="11"/>
        <v>1757.9220000000003</v>
      </c>
      <c r="S28" s="283">
        <f t="shared" si="12"/>
        <v>0.00363162407590408</v>
      </c>
      <c r="T28" s="294">
        <v>107.10300000000001</v>
      </c>
      <c r="U28" s="281">
        <v>1281.0950000000003</v>
      </c>
      <c r="V28" s="282">
        <v>0</v>
      </c>
      <c r="W28" s="281">
        <v>0</v>
      </c>
      <c r="X28" s="282">
        <f t="shared" si="13"/>
        <v>1388.1980000000003</v>
      </c>
      <c r="Y28" s="285">
        <f t="shared" si="14"/>
        <v>0.2663337650680955</v>
      </c>
    </row>
    <row r="29" spans="1:25" ht="19.5" customHeight="1">
      <c r="A29" s="279" t="s">
        <v>313</v>
      </c>
      <c r="B29" s="280">
        <v>73.693</v>
      </c>
      <c r="C29" s="281">
        <v>2.278</v>
      </c>
      <c r="D29" s="282">
        <v>99.391</v>
      </c>
      <c r="E29" s="281">
        <v>0</v>
      </c>
      <c r="F29" s="282">
        <f t="shared" si="8"/>
        <v>175.36200000000002</v>
      </c>
      <c r="G29" s="283">
        <f t="shared" si="9"/>
        <v>0.003401884322896753</v>
      </c>
      <c r="H29" s="280">
        <v>177.20899999999997</v>
      </c>
      <c r="I29" s="281">
        <v>3.075</v>
      </c>
      <c r="J29" s="282"/>
      <c r="K29" s="281"/>
      <c r="L29" s="282">
        <f t="shared" si="10"/>
        <v>180.28399999999996</v>
      </c>
      <c r="M29" s="284">
        <f t="shared" si="15"/>
        <v>-0.027301368951209937</v>
      </c>
      <c r="N29" s="280">
        <v>1347.369</v>
      </c>
      <c r="O29" s="281">
        <v>534.4290000000001</v>
      </c>
      <c r="P29" s="282">
        <v>156.51500000000001</v>
      </c>
      <c r="Q29" s="281">
        <v>122.31</v>
      </c>
      <c r="R29" s="282">
        <f t="shared" si="11"/>
        <v>2160.623</v>
      </c>
      <c r="S29" s="283">
        <f t="shared" si="12"/>
        <v>0.004463548727276921</v>
      </c>
      <c r="T29" s="294">
        <v>1724.5250000000003</v>
      </c>
      <c r="U29" s="281">
        <v>440.273</v>
      </c>
      <c r="V29" s="282">
        <v>0</v>
      </c>
      <c r="W29" s="281">
        <v>8.286</v>
      </c>
      <c r="X29" s="282">
        <f t="shared" si="13"/>
        <v>2173.0840000000003</v>
      </c>
      <c r="Y29" s="285">
        <f t="shared" si="14"/>
        <v>-0.005734246812364452</v>
      </c>
    </row>
    <row r="30" spans="1:25" ht="19.5" customHeight="1">
      <c r="A30" s="279" t="s">
        <v>310</v>
      </c>
      <c r="B30" s="280">
        <v>103.174</v>
      </c>
      <c r="C30" s="281">
        <v>47.888</v>
      </c>
      <c r="D30" s="282">
        <v>0</v>
      </c>
      <c r="E30" s="281">
        <v>0</v>
      </c>
      <c r="F30" s="282">
        <f t="shared" si="8"/>
        <v>151.062</v>
      </c>
      <c r="G30" s="283">
        <f t="shared" si="9"/>
        <v>0.002930483511738172</v>
      </c>
      <c r="H30" s="280">
        <v>4.435</v>
      </c>
      <c r="I30" s="281">
        <v>44.472</v>
      </c>
      <c r="J30" s="282"/>
      <c r="K30" s="281"/>
      <c r="L30" s="282">
        <f t="shared" si="10"/>
        <v>48.907000000000004</v>
      </c>
      <c r="M30" s="284">
        <f t="shared" si="15"/>
        <v>2.088760300161531</v>
      </c>
      <c r="N30" s="280">
        <v>685.5</v>
      </c>
      <c r="O30" s="281">
        <v>403.39099999999996</v>
      </c>
      <c r="P30" s="282">
        <v>0</v>
      </c>
      <c r="Q30" s="281">
        <v>0</v>
      </c>
      <c r="R30" s="282">
        <f t="shared" si="11"/>
        <v>1088.891</v>
      </c>
      <c r="S30" s="283">
        <f t="shared" si="12"/>
        <v>0.0022494984257750168</v>
      </c>
      <c r="T30" s="294">
        <v>34.827</v>
      </c>
      <c r="U30" s="281">
        <v>166.498</v>
      </c>
      <c r="V30" s="282">
        <v>0</v>
      </c>
      <c r="W30" s="281">
        <v>90.22</v>
      </c>
      <c r="X30" s="282">
        <f t="shared" si="13"/>
        <v>291.54499999999996</v>
      </c>
      <c r="Y30" s="285">
        <f t="shared" si="14"/>
        <v>2.734898557684063</v>
      </c>
    </row>
    <row r="31" spans="1:25" ht="19.5" customHeight="1">
      <c r="A31" s="279" t="s">
        <v>308</v>
      </c>
      <c r="B31" s="280">
        <v>84.479</v>
      </c>
      <c r="C31" s="281">
        <v>46.357</v>
      </c>
      <c r="D31" s="282">
        <v>0</v>
      </c>
      <c r="E31" s="281">
        <v>0</v>
      </c>
      <c r="F31" s="282">
        <f t="shared" si="8"/>
        <v>130.836</v>
      </c>
      <c r="G31" s="283">
        <f t="shared" si="9"/>
        <v>0.0025381150834874124</v>
      </c>
      <c r="H31" s="280">
        <v>34.156</v>
      </c>
      <c r="I31" s="281">
        <v>53.945</v>
      </c>
      <c r="J31" s="282"/>
      <c r="K31" s="281"/>
      <c r="L31" s="282">
        <f t="shared" si="10"/>
        <v>88.101</v>
      </c>
      <c r="M31" s="284" t="s">
        <v>45</v>
      </c>
      <c r="N31" s="280">
        <v>465.36400000000003</v>
      </c>
      <c r="O31" s="281">
        <v>615.016</v>
      </c>
      <c r="P31" s="282">
        <v>0</v>
      </c>
      <c r="Q31" s="281">
        <v>0</v>
      </c>
      <c r="R31" s="282">
        <f t="shared" si="11"/>
        <v>1080.38</v>
      </c>
      <c r="S31" s="283">
        <f t="shared" si="12"/>
        <v>0.0022319158751783353</v>
      </c>
      <c r="T31" s="294">
        <v>274.02599999999995</v>
      </c>
      <c r="U31" s="281">
        <v>520.726</v>
      </c>
      <c r="V31" s="282">
        <v>0</v>
      </c>
      <c r="W31" s="281">
        <v>7.317</v>
      </c>
      <c r="X31" s="282">
        <f t="shared" si="13"/>
        <v>802.069</v>
      </c>
      <c r="Y31" s="285">
        <f t="shared" si="14"/>
        <v>0.3469913436375176</v>
      </c>
    </row>
    <row r="32" spans="1:25" ht="19.5" customHeight="1">
      <c r="A32" s="279" t="s">
        <v>392</v>
      </c>
      <c r="B32" s="280">
        <v>12.268</v>
      </c>
      <c r="C32" s="281">
        <v>63.42</v>
      </c>
      <c r="D32" s="282">
        <v>0</v>
      </c>
      <c r="E32" s="281">
        <v>0</v>
      </c>
      <c r="F32" s="282">
        <f t="shared" si="8"/>
        <v>75.688</v>
      </c>
      <c r="G32" s="283">
        <f t="shared" si="9"/>
        <v>0.0014682874318917977</v>
      </c>
      <c r="H32" s="280">
        <v>0</v>
      </c>
      <c r="I32" s="281">
        <v>0</v>
      </c>
      <c r="J32" s="282"/>
      <c r="K32" s="281"/>
      <c r="L32" s="282">
        <f t="shared" si="10"/>
        <v>0</v>
      </c>
      <c r="M32" s="284" t="str">
        <f t="shared" si="15"/>
        <v>         /0</v>
      </c>
      <c r="N32" s="280">
        <v>37.636</v>
      </c>
      <c r="O32" s="281">
        <v>83.882</v>
      </c>
      <c r="P32" s="282">
        <v>0.1</v>
      </c>
      <c r="Q32" s="281">
        <v>0.08</v>
      </c>
      <c r="R32" s="282">
        <f t="shared" si="11"/>
        <v>121.698</v>
      </c>
      <c r="S32" s="283">
        <f t="shared" si="12"/>
        <v>0.0002514112610169135</v>
      </c>
      <c r="T32" s="294">
        <v>132.382</v>
      </c>
      <c r="U32" s="281">
        <v>55.554</v>
      </c>
      <c r="V32" s="282"/>
      <c r="W32" s="281"/>
      <c r="X32" s="282">
        <f t="shared" si="13"/>
        <v>187.936</v>
      </c>
      <c r="Y32" s="285">
        <f t="shared" si="14"/>
        <v>-0.35244977013451395</v>
      </c>
    </row>
    <row r="33" spans="1:25" ht="19.5" customHeight="1" thickBot="1">
      <c r="A33" s="279" t="s">
        <v>276</v>
      </c>
      <c r="B33" s="280">
        <v>769.2120000000001</v>
      </c>
      <c r="C33" s="281">
        <v>47.421</v>
      </c>
      <c r="D33" s="282">
        <v>62.039</v>
      </c>
      <c r="E33" s="281">
        <v>23.892999999999997</v>
      </c>
      <c r="F33" s="282">
        <f t="shared" si="8"/>
        <v>902.5650000000002</v>
      </c>
      <c r="G33" s="283">
        <f t="shared" si="9"/>
        <v>0.017509048276680855</v>
      </c>
      <c r="H33" s="280">
        <v>845.758</v>
      </c>
      <c r="I33" s="281">
        <v>254.274</v>
      </c>
      <c r="J33" s="282">
        <v>1.289</v>
      </c>
      <c r="K33" s="281">
        <v>59.654999999999994</v>
      </c>
      <c r="L33" s="282">
        <f t="shared" si="10"/>
        <v>1160.976</v>
      </c>
      <c r="M33" s="284">
        <f>IF(ISERROR(F33/L33-1),"         /0",(F33/L33-1))</f>
        <v>-0.2225808285442592</v>
      </c>
      <c r="N33" s="280">
        <v>6184.094</v>
      </c>
      <c r="O33" s="281">
        <v>1712.5609999999997</v>
      </c>
      <c r="P33" s="282">
        <v>230.55499999999998</v>
      </c>
      <c r="Q33" s="281">
        <v>932.022</v>
      </c>
      <c r="R33" s="282">
        <f t="shared" si="11"/>
        <v>9059.232</v>
      </c>
      <c r="S33" s="283">
        <f t="shared" si="12"/>
        <v>0.01871512219563818</v>
      </c>
      <c r="T33" s="294">
        <v>7344.037</v>
      </c>
      <c r="U33" s="281">
        <v>2757.7530000000006</v>
      </c>
      <c r="V33" s="282">
        <v>309.91600000000005</v>
      </c>
      <c r="W33" s="281">
        <v>268.94399999999996</v>
      </c>
      <c r="X33" s="282">
        <f t="shared" si="13"/>
        <v>10680.65</v>
      </c>
      <c r="Y33" s="285">
        <f t="shared" si="14"/>
        <v>-0.15180892548674474</v>
      </c>
    </row>
    <row r="34" spans="1:25" s="113" customFormat="1" ht="19.5" customHeight="1">
      <c r="A34" s="120" t="s">
        <v>54</v>
      </c>
      <c r="B34" s="117">
        <f>SUM(B35:B43)</f>
        <v>2878.486</v>
      </c>
      <c r="C34" s="116">
        <f>SUM(C35:C43)</f>
        <v>2484.6259999999993</v>
      </c>
      <c r="D34" s="115">
        <f>SUM(D35:D43)</f>
        <v>481.17</v>
      </c>
      <c r="E34" s="116">
        <f>SUM(E35:E43)</f>
        <v>511.837</v>
      </c>
      <c r="F34" s="115">
        <f t="shared" si="8"/>
        <v>6356.118999999999</v>
      </c>
      <c r="G34" s="118">
        <f t="shared" si="9"/>
        <v>0.12330368940001928</v>
      </c>
      <c r="H34" s="117">
        <f>SUM(H35:H43)</f>
        <v>1516.6450000000002</v>
      </c>
      <c r="I34" s="162">
        <f>SUM(I35:I43)</f>
        <v>2242.7610000000004</v>
      </c>
      <c r="J34" s="115">
        <f>SUM(J35:J43)</f>
        <v>321.149</v>
      </c>
      <c r="K34" s="116">
        <f>SUM(K35:K43)</f>
        <v>305.423</v>
      </c>
      <c r="L34" s="115">
        <f t="shared" si="10"/>
        <v>4385.978000000001</v>
      </c>
      <c r="M34" s="119">
        <f t="shared" si="15"/>
        <v>0.4491908076146294</v>
      </c>
      <c r="N34" s="117">
        <f>SUM(N35:N43)</f>
        <v>23785.470999999998</v>
      </c>
      <c r="O34" s="116">
        <f>SUM(O35:O43)</f>
        <v>23979.328</v>
      </c>
      <c r="P34" s="115">
        <f>SUM(P35:P43)</f>
        <v>5219.249</v>
      </c>
      <c r="Q34" s="116">
        <f>SUM(Q35:Q43)</f>
        <v>4513.156</v>
      </c>
      <c r="R34" s="115">
        <f t="shared" si="11"/>
        <v>57497.204</v>
      </c>
      <c r="S34" s="118">
        <f t="shared" si="12"/>
        <v>0.11878128286896024</v>
      </c>
      <c r="T34" s="117">
        <f>SUM(T35:T43)</f>
        <v>12201.992000000002</v>
      </c>
      <c r="U34" s="116">
        <f>SUM(U35:U43)</f>
        <v>17055.609</v>
      </c>
      <c r="V34" s="115">
        <f>SUM(V35:V43)</f>
        <v>1592.414</v>
      </c>
      <c r="W34" s="116">
        <f>SUM(W35:W43)</f>
        <v>1377.0520000000001</v>
      </c>
      <c r="X34" s="115">
        <f t="shared" si="13"/>
        <v>32227.067000000003</v>
      </c>
      <c r="Y34" s="114">
        <f t="shared" si="14"/>
        <v>0.7841277333739367</v>
      </c>
    </row>
    <row r="35" spans="1:25" ht="19.5" customHeight="1">
      <c r="A35" s="272" t="s">
        <v>325</v>
      </c>
      <c r="B35" s="273">
        <v>878.8370000000001</v>
      </c>
      <c r="C35" s="274">
        <v>508.736</v>
      </c>
      <c r="D35" s="275">
        <v>481.17</v>
      </c>
      <c r="E35" s="274">
        <v>0</v>
      </c>
      <c r="F35" s="275">
        <f t="shared" si="8"/>
        <v>1868.7430000000002</v>
      </c>
      <c r="G35" s="276">
        <f t="shared" si="9"/>
        <v>0.036252138520449395</v>
      </c>
      <c r="H35" s="273">
        <v>101.14</v>
      </c>
      <c r="I35" s="296">
        <v>112.63</v>
      </c>
      <c r="J35" s="275">
        <v>321.149</v>
      </c>
      <c r="K35" s="274"/>
      <c r="L35" s="275">
        <f t="shared" si="10"/>
        <v>534.919</v>
      </c>
      <c r="M35" s="277">
        <f t="shared" si="15"/>
        <v>2.493506493506494</v>
      </c>
      <c r="N35" s="273">
        <v>6829.240999999999</v>
      </c>
      <c r="O35" s="274">
        <v>3973.63</v>
      </c>
      <c r="P35" s="275">
        <v>5219.249</v>
      </c>
      <c r="Q35" s="274">
        <v>40.074</v>
      </c>
      <c r="R35" s="275">
        <f t="shared" si="11"/>
        <v>16062.194</v>
      </c>
      <c r="S35" s="276">
        <f t="shared" si="12"/>
        <v>0.03318227455043059</v>
      </c>
      <c r="T35" s="273">
        <v>984.416</v>
      </c>
      <c r="U35" s="274">
        <v>961.2350000000001</v>
      </c>
      <c r="V35" s="275">
        <v>1494.946</v>
      </c>
      <c r="W35" s="274"/>
      <c r="X35" s="275">
        <f t="shared" si="13"/>
        <v>3440.597</v>
      </c>
      <c r="Y35" s="278">
        <f t="shared" si="14"/>
        <v>3.6684322517284063</v>
      </c>
    </row>
    <row r="36" spans="1:25" ht="19.5" customHeight="1">
      <c r="A36" s="279" t="s">
        <v>319</v>
      </c>
      <c r="B36" s="280">
        <v>603.821</v>
      </c>
      <c r="C36" s="281">
        <v>641.5999999999999</v>
      </c>
      <c r="D36" s="282">
        <v>0</v>
      </c>
      <c r="E36" s="281">
        <v>0</v>
      </c>
      <c r="F36" s="282">
        <f t="shared" si="8"/>
        <v>1245.4209999999998</v>
      </c>
      <c r="G36" s="283">
        <f t="shared" si="9"/>
        <v>0.02416018393555272</v>
      </c>
      <c r="H36" s="280">
        <v>495.89099999999996</v>
      </c>
      <c r="I36" s="299">
        <v>769.111</v>
      </c>
      <c r="J36" s="282"/>
      <c r="K36" s="281"/>
      <c r="L36" s="282">
        <f t="shared" si="10"/>
        <v>1265.002</v>
      </c>
      <c r="M36" s="284">
        <f t="shared" si="15"/>
        <v>-0.015479026910629523</v>
      </c>
      <c r="N36" s="280">
        <v>5664.162</v>
      </c>
      <c r="O36" s="281">
        <v>8092.370000000001</v>
      </c>
      <c r="P36" s="282">
        <v>0</v>
      </c>
      <c r="Q36" s="281">
        <v>0</v>
      </c>
      <c r="R36" s="282">
        <f t="shared" si="11"/>
        <v>13756.532000000001</v>
      </c>
      <c r="S36" s="283">
        <f t="shared" si="12"/>
        <v>0.028419095279622702</v>
      </c>
      <c r="T36" s="280">
        <v>3879.428</v>
      </c>
      <c r="U36" s="281">
        <v>6228.310000000001</v>
      </c>
      <c r="V36" s="282"/>
      <c r="W36" s="281"/>
      <c r="X36" s="282">
        <f t="shared" si="13"/>
        <v>10107.738000000001</v>
      </c>
      <c r="Y36" s="285">
        <f t="shared" si="14"/>
        <v>0.360990164169273</v>
      </c>
    </row>
    <row r="37" spans="1:25" ht="19.5" customHeight="1">
      <c r="A37" s="279" t="s">
        <v>393</v>
      </c>
      <c r="B37" s="280">
        <v>980.44</v>
      </c>
      <c r="C37" s="281">
        <v>68.052</v>
      </c>
      <c r="D37" s="282">
        <v>0</v>
      </c>
      <c r="E37" s="281">
        <v>0</v>
      </c>
      <c r="F37" s="282">
        <f t="shared" si="8"/>
        <v>1048.492</v>
      </c>
      <c r="G37" s="283">
        <f t="shared" si="9"/>
        <v>0.020339916843344977</v>
      </c>
      <c r="H37" s="280">
        <v>766.788</v>
      </c>
      <c r="I37" s="299">
        <v>86.055</v>
      </c>
      <c r="J37" s="282"/>
      <c r="K37" s="281"/>
      <c r="L37" s="282">
        <f t="shared" si="10"/>
        <v>852.8430000000001</v>
      </c>
      <c r="M37" s="284">
        <f t="shared" si="15"/>
        <v>0.22940799185782135</v>
      </c>
      <c r="N37" s="280">
        <v>7238.6950000000015</v>
      </c>
      <c r="O37" s="281">
        <v>640.487</v>
      </c>
      <c r="P37" s="282"/>
      <c r="Q37" s="281"/>
      <c r="R37" s="282">
        <f t="shared" si="11"/>
        <v>7879.182000000002</v>
      </c>
      <c r="S37" s="283">
        <f t="shared" si="12"/>
        <v>0.01627730186528757</v>
      </c>
      <c r="T37" s="280">
        <v>5457.432000000001</v>
      </c>
      <c r="U37" s="281">
        <v>919.0089999999998</v>
      </c>
      <c r="V37" s="282">
        <v>96.968</v>
      </c>
      <c r="W37" s="281">
        <v>11.984</v>
      </c>
      <c r="X37" s="282">
        <f t="shared" si="13"/>
        <v>6485.393000000001</v>
      </c>
      <c r="Y37" s="285">
        <f t="shared" si="14"/>
        <v>0.2149120338582411</v>
      </c>
    </row>
    <row r="38" spans="1:25" ht="19.5" customHeight="1">
      <c r="A38" s="279" t="s">
        <v>323</v>
      </c>
      <c r="B38" s="280">
        <v>11.671000000000001</v>
      </c>
      <c r="C38" s="281">
        <v>326.768</v>
      </c>
      <c r="D38" s="282">
        <v>0</v>
      </c>
      <c r="E38" s="281">
        <v>0</v>
      </c>
      <c r="F38" s="282">
        <f t="shared" si="8"/>
        <v>338.43899999999996</v>
      </c>
      <c r="G38" s="283">
        <f t="shared" si="9"/>
        <v>0.006565449346818889</v>
      </c>
      <c r="H38" s="280">
        <v>42.31400000000001</v>
      </c>
      <c r="I38" s="299">
        <v>380.52200000000005</v>
      </c>
      <c r="J38" s="282"/>
      <c r="K38" s="281"/>
      <c r="L38" s="282">
        <f t="shared" si="10"/>
        <v>422.83600000000007</v>
      </c>
      <c r="M38" s="284">
        <f t="shared" si="15"/>
        <v>-0.1995974798739939</v>
      </c>
      <c r="N38" s="280">
        <v>304.33599999999996</v>
      </c>
      <c r="O38" s="281">
        <v>2855.906</v>
      </c>
      <c r="P38" s="282"/>
      <c r="Q38" s="281"/>
      <c r="R38" s="282">
        <f t="shared" si="11"/>
        <v>3160.2419999999997</v>
      </c>
      <c r="S38" s="283">
        <f t="shared" si="12"/>
        <v>0.006528623529874055</v>
      </c>
      <c r="T38" s="280">
        <v>823.385</v>
      </c>
      <c r="U38" s="281">
        <v>2685.1789999999996</v>
      </c>
      <c r="V38" s="282"/>
      <c r="W38" s="281"/>
      <c r="X38" s="282">
        <f t="shared" si="13"/>
        <v>3508.5639999999994</v>
      </c>
      <c r="Y38" s="285">
        <f t="shared" si="14"/>
        <v>-0.09927765319372817</v>
      </c>
    </row>
    <row r="39" spans="1:25" ht="19.5" customHeight="1">
      <c r="A39" s="279" t="s">
        <v>320</v>
      </c>
      <c r="B39" s="280">
        <v>54.973</v>
      </c>
      <c r="C39" s="281">
        <v>234.301</v>
      </c>
      <c r="D39" s="282">
        <v>0</v>
      </c>
      <c r="E39" s="281">
        <v>0</v>
      </c>
      <c r="F39" s="282">
        <f>SUM(B39:E39)</f>
        <v>289.274</v>
      </c>
      <c r="G39" s="283">
        <f>F39/$F$9</f>
        <v>0.005611687170662032</v>
      </c>
      <c r="H39" s="280">
        <v>12.918</v>
      </c>
      <c r="I39" s="299">
        <v>246.421</v>
      </c>
      <c r="J39" s="282"/>
      <c r="K39" s="281"/>
      <c r="L39" s="282">
        <f>SUM(H39:K39)</f>
        <v>259.339</v>
      </c>
      <c r="M39" s="284">
        <f>IF(ISERROR(F39/L39-1),"         /0",(F39/L39-1))</f>
        <v>0.11542806905247582</v>
      </c>
      <c r="N39" s="280">
        <v>361.28200000000004</v>
      </c>
      <c r="O39" s="281">
        <v>2082.076</v>
      </c>
      <c r="P39" s="282">
        <v>0</v>
      </c>
      <c r="Q39" s="281">
        <v>0</v>
      </c>
      <c r="R39" s="282">
        <f>SUM(N39:Q39)</f>
        <v>2443.358</v>
      </c>
      <c r="S39" s="283">
        <f>R39/$R$9</f>
        <v>0.005047640190436686</v>
      </c>
      <c r="T39" s="280">
        <v>157.14600000000002</v>
      </c>
      <c r="U39" s="281">
        <v>1641.2869999999998</v>
      </c>
      <c r="V39" s="282"/>
      <c r="W39" s="281"/>
      <c r="X39" s="282">
        <f>SUM(T39:W39)</f>
        <v>1798.4329999999998</v>
      </c>
      <c r="Y39" s="285">
        <f>IF(ISERROR(R39/X39-1),"         /0",IF(R39/X39&gt;5,"  *  ",(R39/X39-1)))</f>
        <v>0.358603851241609</v>
      </c>
    </row>
    <row r="40" spans="1:25" ht="19.5" customHeight="1">
      <c r="A40" s="279" t="s">
        <v>324</v>
      </c>
      <c r="B40" s="280">
        <v>0</v>
      </c>
      <c r="C40" s="281">
        <v>248.664</v>
      </c>
      <c r="D40" s="282">
        <v>0</v>
      </c>
      <c r="E40" s="281">
        <v>0</v>
      </c>
      <c r="F40" s="282">
        <f>SUM(B40:E40)</f>
        <v>248.664</v>
      </c>
      <c r="G40" s="283">
        <f>F40/$F$9</f>
        <v>0.004823885238927465</v>
      </c>
      <c r="H40" s="280">
        <v>8.363</v>
      </c>
      <c r="I40" s="299">
        <v>271.112</v>
      </c>
      <c r="J40" s="282"/>
      <c r="K40" s="281"/>
      <c r="L40" s="282">
        <f>SUM(H40:K40)</f>
        <v>279.475</v>
      </c>
      <c r="M40" s="284">
        <f>IF(ISERROR(F40/L40-1),"         /0",(F40/L40-1))</f>
        <v>-0.11024599695858317</v>
      </c>
      <c r="N40" s="280">
        <v>227.699</v>
      </c>
      <c r="O40" s="281">
        <v>2096.635</v>
      </c>
      <c r="P40" s="282"/>
      <c r="Q40" s="281"/>
      <c r="R40" s="282">
        <f>SUM(N40:Q40)</f>
        <v>2324.3340000000003</v>
      </c>
      <c r="S40" s="283">
        <f>R40/$R$9</f>
        <v>0.004801753044129622</v>
      </c>
      <c r="T40" s="280">
        <v>123.04500000000002</v>
      </c>
      <c r="U40" s="281">
        <v>1985.416</v>
      </c>
      <c r="V40" s="282"/>
      <c r="W40" s="281"/>
      <c r="X40" s="282">
        <f>SUM(T40:W40)</f>
        <v>2108.461</v>
      </c>
      <c r="Y40" s="285">
        <f>IF(ISERROR(R40/X40-1),"         /0",IF(R40/X40&gt;5,"  *  ",(R40/X40-1)))</f>
        <v>0.10238415602659967</v>
      </c>
    </row>
    <row r="41" spans="1:25" ht="19.5" customHeight="1">
      <c r="A41" s="279" t="s">
        <v>321</v>
      </c>
      <c r="B41" s="280">
        <v>96.108</v>
      </c>
      <c r="C41" s="281">
        <v>77.024</v>
      </c>
      <c r="D41" s="282">
        <v>0</v>
      </c>
      <c r="E41" s="281">
        <v>0</v>
      </c>
      <c r="F41" s="282">
        <f t="shared" si="8"/>
        <v>173.132</v>
      </c>
      <c r="G41" s="283">
        <f t="shared" si="9"/>
        <v>0.0033586240838480437</v>
      </c>
      <c r="H41" s="280">
        <v>9.929</v>
      </c>
      <c r="I41" s="299">
        <v>76.628</v>
      </c>
      <c r="J41" s="282"/>
      <c r="K41" s="281"/>
      <c r="L41" s="282">
        <f t="shared" si="10"/>
        <v>86.557</v>
      </c>
      <c r="M41" s="284">
        <f t="shared" si="15"/>
        <v>1.0002079554513212</v>
      </c>
      <c r="N41" s="280">
        <v>608.738</v>
      </c>
      <c r="O41" s="281">
        <v>837.774</v>
      </c>
      <c r="P41" s="282">
        <v>0</v>
      </c>
      <c r="Q41" s="281">
        <v>0</v>
      </c>
      <c r="R41" s="282">
        <f t="shared" si="11"/>
        <v>1446.5120000000002</v>
      </c>
      <c r="S41" s="283">
        <f t="shared" si="12"/>
        <v>0.002988294022877103</v>
      </c>
      <c r="T41" s="280">
        <v>120.45</v>
      </c>
      <c r="U41" s="281">
        <v>494.615</v>
      </c>
      <c r="V41" s="282"/>
      <c r="W41" s="281"/>
      <c r="X41" s="282">
        <f t="shared" si="13"/>
        <v>615.065</v>
      </c>
      <c r="Y41" s="285">
        <f t="shared" si="14"/>
        <v>1.3518034679261541</v>
      </c>
    </row>
    <row r="42" spans="1:25" ht="19.5" customHeight="1">
      <c r="A42" s="279" t="s">
        <v>322</v>
      </c>
      <c r="B42" s="280">
        <v>18.927</v>
      </c>
      <c r="C42" s="281">
        <v>117.085</v>
      </c>
      <c r="D42" s="282">
        <v>0</v>
      </c>
      <c r="E42" s="281">
        <v>0</v>
      </c>
      <c r="F42" s="282">
        <f t="shared" si="8"/>
        <v>136.012</v>
      </c>
      <c r="G42" s="283">
        <f t="shared" si="9"/>
        <v>0.002638525396185223</v>
      </c>
      <c r="H42" s="280">
        <v>9.64</v>
      </c>
      <c r="I42" s="299">
        <v>63.811</v>
      </c>
      <c r="J42" s="282"/>
      <c r="K42" s="281"/>
      <c r="L42" s="282">
        <f t="shared" si="10"/>
        <v>73.451</v>
      </c>
      <c r="M42" s="284" t="s">
        <v>45</v>
      </c>
      <c r="N42" s="280">
        <v>183.98400000000004</v>
      </c>
      <c r="O42" s="281">
        <v>1113.792</v>
      </c>
      <c r="P42" s="282">
        <v>0</v>
      </c>
      <c r="Q42" s="281">
        <v>0</v>
      </c>
      <c r="R42" s="282">
        <f t="shared" si="11"/>
        <v>1297.7759999999998</v>
      </c>
      <c r="S42" s="283">
        <f t="shared" si="12"/>
        <v>0.0026810259879166947</v>
      </c>
      <c r="T42" s="280">
        <v>175.461</v>
      </c>
      <c r="U42" s="281">
        <v>857.1980000000001</v>
      </c>
      <c r="V42" s="282">
        <v>0</v>
      </c>
      <c r="W42" s="281"/>
      <c r="X42" s="282">
        <f t="shared" si="13"/>
        <v>1032.659</v>
      </c>
      <c r="Y42" s="285">
        <f t="shared" si="14"/>
        <v>0.2567323772900829</v>
      </c>
    </row>
    <row r="43" spans="1:25" ht="19.5" customHeight="1" thickBot="1">
      <c r="A43" s="279" t="s">
        <v>276</v>
      </c>
      <c r="B43" s="280">
        <v>233.70899999999997</v>
      </c>
      <c r="C43" s="281">
        <v>262.39599999999996</v>
      </c>
      <c r="D43" s="282">
        <v>0</v>
      </c>
      <c r="E43" s="281">
        <v>511.837</v>
      </c>
      <c r="F43" s="282">
        <f t="shared" si="8"/>
        <v>1007.9419999999999</v>
      </c>
      <c r="G43" s="283">
        <f t="shared" si="9"/>
        <v>0.019553278864230556</v>
      </c>
      <c r="H43" s="280">
        <v>69.66199999999998</v>
      </c>
      <c r="I43" s="299">
        <v>236.471</v>
      </c>
      <c r="J43" s="282">
        <v>0</v>
      </c>
      <c r="K43" s="281">
        <v>305.423</v>
      </c>
      <c r="L43" s="282">
        <f t="shared" si="10"/>
        <v>611.556</v>
      </c>
      <c r="M43" s="284" t="s">
        <v>45</v>
      </c>
      <c r="N43" s="280">
        <v>2367.334</v>
      </c>
      <c r="O43" s="281">
        <v>2286.658000000001</v>
      </c>
      <c r="P43" s="282">
        <v>0</v>
      </c>
      <c r="Q43" s="281">
        <v>4473.082</v>
      </c>
      <c r="R43" s="282">
        <f t="shared" si="11"/>
        <v>9127.074</v>
      </c>
      <c r="S43" s="283">
        <f t="shared" si="12"/>
        <v>0.018855274398385222</v>
      </c>
      <c r="T43" s="280">
        <v>481.2289999999998</v>
      </c>
      <c r="U43" s="281">
        <v>1283.3600000000001</v>
      </c>
      <c r="V43" s="282">
        <v>0.5</v>
      </c>
      <c r="W43" s="281">
        <v>1365.0680000000002</v>
      </c>
      <c r="X43" s="282">
        <f t="shared" si="13"/>
        <v>3130.157</v>
      </c>
      <c r="Y43" s="285">
        <f t="shared" si="14"/>
        <v>1.915851824684832</v>
      </c>
    </row>
    <row r="44" spans="1:25" s="113" customFormat="1" ht="19.5" customHeight="1">
      <c r="A44" s="120" t="s">
        <v>53</v>
      </c>
      <c r="B44" s="117">
        <f>SUM(B45:B53)</f>
        <v>2545.8629999999994</v>
      </c>
      <c r="C44" s="116">
        <f>SUM(C45:C53)</f>
        <v>1643.3830000000003</v>
      </c>
      <c r="D44" s="115">
        <f>SUM(D45:D53)</f>
        <v>1114.607</v>
      </c>
      <c r="E44" s="116">
        <f>SUM(E45:E53)</f>
        <v>916.769</v>
      </c>
      <c r="F44" s="115">
        <f t="shared" si="8"/>
        <v>6220.621999999999</v>
      </c>
      <c r="G44" s="118">
        <f t="shared" si="9"/>
        <v>0.12067515459715698</v>
      </c>
      <c r="H44" s="117">
        <f>SUM(H45:H53)</f>
        <v>2503.2559999999994</v>
      </c>
      <c r="I44" s="116">
        <f>SUM(I45:I53)</f>
        <v>2062.776</v>
      </c>
      <c r="J44" s="115">
        <f>SUM(J45:J53)</f>
        <v>333.928</v>
      </c>
      <c r="K44" s="116">
        <f>SUM(K45:K53)</f>
        <v>500.231</v>
      </c>
      <c r="L44" s="115">
        <f t="shared" si="10"/>
        <v>5400.190999999999</v>
      </c>
      <c r="M44" s="119">
        <f aca="true" t="shared" si="16" ref="M44:M59">IF(ISERROR(F44/L44-1),"         /0",(F44/L44-1))</f>
        <v>0.15192629297741522</v>
      </c>
      <c r="N44" s="117">
        <f>SUM(N45:N53)</f>
        <v>22241.957999999995</v>
      </c>
      <c r="O44" s="116">
        <f>SUM(O45:O53)</f>
        <v>14915.833000000006</v>
      </c>
      <c r="P44" s="115">
        <f>SUM(P45:P53)</f>
        <v>4863.893</v>
      </c>
      <c r="Q44" s="116">
        <f>SUM(Q45:Q53)</f>
        <v>3927.571</v>
      </c>
      <c r="R44" s="115">
        <f t="shared" si="11"/>
        <v>45949.25499999999</v>
      </c>
      <c r="S44" s="118">
        <f t="shared" si="12"/>
        <v>0.09492481505314562</v>
      </c>
      <c r="T44" s="117">
        <f>SUM(T45:T53)</f>
        <v>25059.206</v>
      </c>
      <c r="U44" s="116">
        <f>SUM(U45:U53)</f>
        <v>16176.343</v>
      </c>
      <c r="V44" s="115">
        <f>SUM(V45:V53)</f>
        <v>2357.3779999999997</v>
      </c>
      <c r="W44" s="116">
        <f>SUM(W45:W53)</f>
        <v>1909.1080000000002</v>
      </c>
      <c r="X44" s="115">
        <f t="shared" si="13"/>
        <v>45502.034999999996</v>
      </c>
      <c r="Y44" s="114">
        <f t="shared" si="14"/>
        <v>0.009828571403454722</v>
      </c>
    </row>
    <row r="45" spans="1:25" s="105" customFormat="1" ht="19.5" customHeight="1">
      <c r="A45" s="272" t="s">
        <v>332</v>
      </c>
      <c r="B45" s="273">
        <v>1320.2179999999998</v>
      </c>
      <c r="C45" s="274">
        <v>702.691</v>
      </c>
      <c r="D45" s="275">
        <v>590.646</v>
      </c>
      <c r="E45" s="274">
        <v>431.364</v>
      </c>
      <c r="F45" s="275">
        <f t="shared" si="8"/>
        <v>3044.919</v>
      </c>
      <c r="G45" s="276">
        <f t="shared" si="9"/>
        <v>0.059069024136303515</v>
      </c>
      <c r="H45" s="273">
        <v>1288.987</v>
      </c>
      <c r="I45" s="274">
        <v>1211.856</v>
      </c>
      <c r="J45" s="275"/>
      <c r="K45" s="274"/>
      <c r="L45" s="275">
        <f t="shared" si="10"/>
        <v>2500.843</v>
      </c>
      <c r="M45" s="277">
        <f t="shared" si="16"/>
        <v>0.21755703976619079</v>
      </c>
      <c r="N45" s="273">
        <v>12780.457999999999</v>
      </c>
      <c r="O45" s="274">
        <v>7938.506000000002</v>
      </c>
      <c r="P45" s="275">
        <v>1725.606</v>
      </c>
      <c r="Q45" s="274">
        <v>1139.3890000000001</v>
      </c>
      <c r="R45" s="275">
        <f t="shared" si="11"/>
        <v>23583.959</v>
      </c>
      <c r="S45" s="276">
        <f t="shared" si="12"/>
        <v>0.048721202254442854</v>
      </c>
      <c r="T45" s="293">
        <v>14648.184</v>
      </c>
      <c r="U45" s="274">
        <v>10025.306999999999</v>
      </c>
      <c r="V45" s="275">
        <v>16.34</v>
      </c>
      <c r="W45" s="274">
        <v>76.929</v>
      </c>
      <c r="X45" s="275">
        <f t="shared" si="13"/>
        <v>24766.76</v>
      </c>
      <c r="Y45" s="278">
        <f t="shared" si="14"/>
        <v>-0.0477575992984145</v>
      </c>
    </row>
    <row r="46" spans="1:25" s="105" customFormat="1" ht="19.5" customHeight="1">
      <c r="A46" s="279" t="s">
        <v>333</v>
      </c>
      <c r="B46" s="280">
        <v>381.757</v>
      </c>
      <c r="C46" s="281">
        <v>538.168</v>
      </c>
      <c r="D46" s="282">
        <v>523.931</v>
      </c>
      <c r="E46" s="281">
        <v>464.122</v>
      </c>
      <c r="F46" s="282">
        <f t="shared" si="8"/>
        <v>1907.978</v>
      </c>
      <c r="G46" s="283">
        <f t="shared" si="9"/>
        <v>0.037013266537972316</v>
      </c>
      <c r="H46" s="280">
        <v>468.51</v>
      </c>
      <c r="I46" s="281">
        <v>367.31100000000004</v>
      </c>
      <c r="J46" s="282">
        <v>333.312</v>
      </c>
      <c r="K46" s="281">
        <v>490.358</v>
      </c>
      <c r="L46" s="282">
        <f t="shared" si="10"/>
        <v>1659.491</v>
      </c>
      <c r="M46" s="284">
        <f t="shared" si="16"/>
        <v>0.14973687715088557</v>
      </c>
      <c r="N46" s="280">
        <v>3393.2480000000005</v>
      </c>
      <c r="O46" s="281">
        <v>4157.503000000001</v>
      </c>
      <c r="P46" s="282">
        <v>2953.9349999999995</v>
      </c>
      <c r="Q46" s="281">
        <v>2442.875</v>
      </c>
      <c r="R46" s="282">
        <f t="shared" si="11"/>
        <v>12947.561000000002</v>
      </c>
      <c r="S46" s="283">
        <f t="shared" si="12"/>
        <v>0.026747872915770268</v>
      </c>
      <c r="T46" s="294">
        <v>4769.947000000001</v>
      </c>
      <c r="U46" s="281">
        <v>2892.7980000000002</v>
      </c>
      <c r="V46" s="282">
        <v>2093.6059999999998</v>
      </c>
      <c r="W46" s="281">
        <v>1716.7740000000001</v>
      </c>
      <c r="X46" s="282">
        <f t="shared" si="13"/>
        <v>11473.125</v>
      </c>
      <c r="Y46" s="285">
        <f t="shared" si="14"/>
        <v>0.1285121534019722</v>
      </c>
    </row>
    <row r="47" spans="1:25" s="105" customFormat="1" ht="19.5" customHeight="1">
      <c r="A47" s="279" t="s">
        <v>334</v>
      </c>
      <c r="B47" s="280">
        <v>160.83800000000002</v>
      </c>
      <c r="C47" s="281">
        <v>132.11100000000002</v>
      </c>
      <c r="D47" s="282">
        <v>0</v>
      </c>
      <c r="E47" s="281">
        <v>0</v>
      </c>
      <c r="F47" s="282">
        <f>SUM(B47:E47)</f>
        <v>292.94900000000007</v>
      </c>
      <c r="G47" s="283">
        <f>F47/$F$9</f>
        <v>0.005682979268645893</v>
      </c>
      <c r="H47" s="280">
        <v>154.048</v>
      </c>
      <c r="I47" s="281">
        <v>115.9</v>
      </c>
      <c r="J47" s="282"/>
      <c r="K47" s="281"/>
      <c r="L47" s="282">
        <f>SUM(H47:K47)</f>
        <v>269.948</v>
      </c>
      <c r="M47" s="284">
        <f>IF(ISERROR(F47/L47-1),"         /0",(F47/L47-1))</f>
        <v>0.08520529879828742</v>
      </c>
      <c r="N47" s="280">
        <v>1024.9299999999998</v>
      </c>
      <c r="O47" s="281">
        <v>804.9309999999999</v>
      </c>
      <c r="P47" s="282">
        <v>0</v>
      </c>
      <c r="Q47" s="281">
        <v>0</v>
      </c>
      <c r="R47" s="282">
        <f>SUM(N47:Q47)</f>
        <v>1829.8609999999999</v>
      </c>
      <c r="S47" s="283">
        <f>R47/$R$9</f>
        <v>0.0037802401148389485</v>
      </c>
      <c r="T47" s="294">
        <v>1179.9140000000002</v>
      </c>
      <c r="U47" s="281">
        <v>981.7810000000001</v>
      </c>
      <c r="V47" s="282">
        <v>59.5</v>
      </c>
      <c r="W47" s="281">
        <v>0</v>
      </c>
      <c r="X47" s="282">
        <f>SUM(T47:W47)</f>
        <v>2221.195</v>
      </c>
      <c r="Y47" s="285">
        <f>IF(ISERROR(R47/X47-1),"         /0",IF(R47/X47&gt;5,"  *  ",(R47/X47-1)))</f>
        <v>-0.1761817400093194</v>
      </c>
    </row>
    <row r="48" spans="1:25" s="105" customFormat="1" ht="19.5" customHeight="1">
      <c r="A48" s="279" t="s">
        <v>339</v>
      </c>
      <c r="B48" s="280">
        <v>27.552</v>
      </c>
      <c r="C48" s="281">
        <v>157.122</v>
      </c>
      <c r="D48" s="282">
        <v>0</v>
      </c>
      <c r="E48" s="281">
        <v>0</v>
      </c>
      <c r="F48" s="282">
        <f>SUM(B48:E48)</f>
        <v>184.674</v>
      </c>
      <c r="G48" s="283">
        <f>F48/$F$9</f>
        <v>0.003582529769543202</v>
      </c>
      <c r="H48" s="280">
        <v>166.606</v>
      </c>
      <c r="I48" s="281">
        <v>57.789</v>
      </c>
      <c r="J48" s="282"/>
      <c r="K48" s="281"/>
      <c r="L48" s="282">
        <f>SUM(H48:K48)</f>
        <v>224.39499999999998</v>
      </c>
      <c r="M48" s="284">
        <f>IF(ISERROR(F48/L48-1),"         /0",(F48/L48-1))</f>
        <v>-0.1770137480781656</v>
      </c>
      <c r="N48" s="280">
        <v>343.067</v>
      </c>
      <c r="O48" s="281">
        <v>551.78</v>
      </c>
      <c r="P48" s="282"/>
      <c r="Q48" s="281"/>
      <c r="R48" s="282">
        <f>SUM(N48:Q48)</f>
        <v>894.847</v>
      </c>
      <c r="S48" s="283">
        <f>R48/$R$9</f>
        <v>0.00184863032003157</v>
      </c>
      <c r="T48" s="294">
        <v>393.94500000000005</v>
      </c>
      <c r="U48" s="281">
        <v>129.122</v>
      </c>
      <c r="V48" s="282">
        <v>0</v>
      </c>
      <c r="W48" s="281"/>
      <c r="X48" s="282">
        <f>SUM(T48:W48)</f>
        <v>523.067</v>
      </c>
      <c r="Y48" s="285">
        <f>IF(ISERROR(R48/X48-1),"         /0",IF(R48/X48&gt;5,"  *  ",(R48/X48-1)))</f>
        <v>0.7107693660659151</v>
      </c>
    </row>
    <row r="49" spans="1:25" s="105" customFormat="1" ht="19.5" customHeight="1">
      <c r="A49" s="279" t="s">
        <v>341</v>
      </c>
      <c r="B49" s="280">
        <v>68.49199999999999</v>
      </c>
      <c r="C49" s="281">
        <v>39.747</v>
      </c>
      <c r="D49" s="282">
        <v>0</v>
      </c>
      <c r="E49" s="281">
        <v>0</v>
      </c>
      <c r="F49" s="282">
        <f>SUM(B49:E49)</f>
        <v>108.23899999999999</v>
      </c>
      <c r="G49" s="283">
        <f>F49/$F$9</f>
        <v>0.002099751127530603</v>
      </c>
      <c r="H49" s="280">
        <v>73.998</v>
      </c>
      <c r="I49" s="281">
        <v>26.942</v>
      </c>
      <c r="J49" s="282"/>
      <c r="K49" s="281"/>
      <c r="L49" s="282">
        <f>SUM(H49:K49)</f>
        <v>100.94</v>
      </c>
      <c r="M49" s="284">
        <f t="shared" si="16"/>
        <v>0.07231028333663558</v>
      </c>
      <c r="N49" s="280">
        <v>682.0469999999999</v>
      </c>
      <c r="O49" s="281">
        <v>266.58399999999995</v>
      </c>
      <c r="P49" s="282"/>
      <c r="Q49" s="281">
        <v>0</v>
      </c>
      <c r="R49" s="282">
        <f>SUM(N49:Q49)</f>
        <v>948.6309999999999</v>
      </c>
      <c r="S49" s="283">
        <f>R49/$R$9</f>
        <v>0.001959740636244931</v>
      </c>
      <c r="T49" s="294">
        <v>817.9069999999999</v>
      </c>
      <c r="U49" s="281">
        <v>298.65000000000003</v>
      </c>
      <c r="V49" s="282"/>
      <c r="W49" s="281">
        <v>0</v>
      </c>
      <c r="X49" s="282">
        <f>SUM(T49:W49)</f>
        <v>1116.557</v>
      </c>
      <c r="Y49" s="285">
        <f>IF(ISERROR(R49/X49-1),"         /0",IF(R49/X49&gt;5,"  *  ",(R49/X49-1)))</f>
        <v>-0.15039626279715246</v>
      </c>
    </row>
    <row r="50" spans="1:25" s="105" customFormat="1" ht="19.5" customHeight="1">
      <c r="A50" s="279" t="s">
        <v>337</v>
      </c>
      <c r="B50" s="280">
        <v>93.229</v>
      </c>
      <c r="C50" s="281">
        <v>13.805</v>
      </c>
      <c r="D50" s="282">
        <v>0</v>
      </c>
      <c r="E50" s="281">
        <v>0</v>
      </c>
      <c r="F50" s="282">
        <f>SUM(B50:E50)</f>
        <v>107.03399999999999</v>
      </c>
      <c r="G50" s="283">
        <f>F50/$F$9</f>
        <v>0.0020763750790760314</v>
      </c>
      <c r="H50" s="280">
        <v>57.618</v>
      </c>
      <c r="I50" s="281">
        <v>51.474000000000004</v>
      </c>
      <c r="J50" s="282"/>
      <c r="K50" s="281"/>
      <c r="L50" s="282">
        <f>SUM(H50:K50)</f>
        <v>109.09200000000001</v>
      </c>
      <c r="M50" s="284">
        <f>IF(ISERROR(F50/L50-1),"         /0",(F50/L50-1))</f>
        <v>-0.018864811351886668</v>
      </c>
      <c r="N50" s="280">
        <v>715.958</v>
      </c>
      <c r="O50" s="281">
        <v>156.364</v>
      </c>
      <c r="P50" s="282">
        <v>54.752</v>
      </c>
      <c r="Q50" s="281">
        <v>0</v>
      </c>
      <c r="R50" s="282">
        <f>SUM(N50:Q50)</f>
        <v>927.074</v>
      </c>
      <c r="S50" s="283">
        <f>R50/$R$9</f>
        <v>0.0019152068513533013</v>
      </c>
      <c r="T50" s="294">
        <v>569.652</v>
      </c>
      <c r="U50" s="281">
        <v>252.98900000000003</v>
      </c>
      <c r="V50" s="282">
        <v>0</v>
      </c>
      <c r="W50" s="281">
        <v>0</v>
      </c>
      <c r="X50" s="282">
        <f>SUM(T50:W50)</f>
        <v>822.6410000000001</v>
      </c>
      <c r="Y50" s="285">
        <f>IF(ISERROR(R50/X50-1),"         /0",IF(R50/X50&gt;5,"  *  ",(R50/X50-1)))</f>
        <v>0.12694845017449885</v>
      </c>
    </row>
    <row r="51" spans="1:25" s="105" customFormat="1" ht="19.5" customHeight="1">
      <c r="A51" s="279" t="s">
        <v>336</v>
      </c>
      <c r="B51" s="280">
        <v>82.709</v>
      </c>
      <c r="C51" s="281">
        <v>7.545</v>
      </c>
      <c r="D51" s="282">
        <v>0</v>
      </c>
      <c r="E51" s="281">
        <v>0</v>
      </c>
      <c r="F51" s="282">
        <f t="shared" si="8"/>
        <v>90.254</v>
      </c>
      <c r="G51" s="283">
        <f t="shared" si="9"/>
        <v>0.001750856329642246</v>
      </c>
      <c r="H51" s="280">
        <v>80.417</v>
      </c>
      <c r="I51" s="281">
        <v>22.717</v>
      </c>
      <c r="J51" s="282"/>
      <c r="K51" s="281"/>
      <c r="L51" s="282">
        <f t="shared" si="10"/>
        <v>103.134</v>
      </c>
      <c r="M51" s="284">
        <f t="shared" si="16"/>
        <v>-0.12488607054899448</v>
      </c>
      <c r="N51" s="280">
        <v>679.1289999999999</v>
      </c>
      <c r="O51" s="281">
        <v>133.406</v>
      </c>
      <c r="P51" s="282">
        <v>0</v>
      </c>
      <c r="Q51" s="281">
        <v>0</v>
      </c>
      <c r="R51" s="282">
        <f t="shared" si="11"/>
        <v>812.5349999999999</v>
      </c>
      <c r="S51" s="283">
        <f t="shared" si="12"/>
        <v>0.001678585095649705</v>
      </c>
      <c r="T51" s="294">
        <v>829.8910000000001</v>
      </c>
      <c r="U51" s="281">
        <v>206.26800000000003</v>
      </c>
      <c r="V51" s="282">
        <v>2</v>
      </c>
      <c r="W51" s="281">
        <v>0</v>
      </c>
      <c r="X51" s="282">
        <f t="shared" si="13"/>
        <v>1038.159</v>
      </c>
      <c r="Y51" s="285">
        <f t="shared" si="14"/>
        <v>-0.21733087128272277</v>
      </c>
    </row>
    <row r="52" spans="1:25" s="105" customFormat="1" ht="19.5" customHeight="1">
      <c r="A52" s="279" t="s">
        <v>347</v>
      </c>
      <c r="B52" s="280">
        <v>36.111</v>
      </c>
      <c r="C52" s="281">
        <v>8.087</v>
      </c>
      <c r="D52" s="282">
        <v>0</v>
      </c>
      <c r="E52" s="281">
        <v>0</v>
      </c>
      <c r="F52" s="282">
        <f t="shared" si="8"/>
        <v>44.19799999999999</v>
      </c>
      <c r="G52" s="283">
        <f t="shared" si="9"/>
        <v>0.0008574062984192165</v>
      </c>
      <c r="H52" s="280">
        <v>36.595</v>
      </c>
      <c r="I52" s="281">
        <v>2.639</v>
      </c>
      <c r="J52" s="282"/>
      <c r="K52" s="281"/>
      <c r="L52" s="282">
        <f t="shared" si="10"/>
        <v>39.234</v>
      </c>
      <c r="M52" s="284">
        <f t="shared" si="16"/>
        <v>0.12652291379925562</v>
      </c>
      <c r="N52" s="280">
        <v>306.395</v>
      </c>
      <c r="O52" s="281">
        <v>57.592999999999996</v>
      </c>
      <c r="P52" s="282">
        <v>61.27</v>
      </c>
      <c r="Q52" s="281"/>
      <c r="R52" s="282">
        <f t="shared" si="11"/>
        <v>425.258</v>
      </c>
      <c r="S52" s="283">
        <f t="shared" si="12"/>
        <v>0.0008785242981604513</v>
      </c>
      <c r="T52" s="294">
        <v>421.53700000000003</v>
      </c>
      <c r="U52" s="281">
        <v>35.80800000000001</v>
      </c>
      <c r="V52" s="282">
        <v>12.6</v>
      </c>
      <c r="W52" s="281">
        <v>4.35</v>
      </c>
      <c r="X52" s="282">
        <f t="shared" si="13"/>
        <v>474.2950000000001</v>
      </c>
      <c r="Y52" s="285">
        <f t="shared" si="14"/>
        <v>-0.10338924087329637</v>
      </c>
    </row>
    <row r="53" spans="1:25" s="105" customFormat="1" ht="19.5" customHeight="1" thickBot="1">
      <c r="A53" s="286" t="s">
        <v>276</v>
      </c>
      <c r="B53" s="287">
        <v>374.957</v>
      </c>
      <c r="C53" s="288">
        <v>44.107</v>
      </c>
      <c r="D53" s="289">
        <v>0.03</v>
      </c>
      <c r="E53" s="288">
        <v>21.283</v>
      </c>
      <c r="F53" s="289">
        <f t="shared" si="8"/>
        <v>440.37699999999995</v>
      </c>
      <c r="G53" s="290">
        <f t="shared" si="9"/>
        <v>0.008542966050023968</v>
      </c>
      <c r="H53" s="287">
        <v>176.477</v>
      </c>
      <c r="I53" s="288">
        <v>206.148</v>
      </c>
      <c r="J53" s="289">
        <v>0.616</v>
      </c>
      <c r="K53" s="288">
        <v>9.873</v>
      </c>
      <c r="L53" s="289">
        <f t="shared" si="10"/>
        <v>393.114</v>
      </c>
      <c r="M53" s="291">
        <f t="shared" si="16"/>
        <v>0.12022721144502602</v>
      </c>
      <c r="N53" s="287">
        <v>2316.726</v>
      </c>
      <c r="O53" s="288">
        <v>849.1660000000002</v>
      </c>
      <c r="P53" s="289">
        <v>68.33</v>
      </c>
      <c r="Q53" s="288">
        <v>345.30699999999996</v>
      </c>
      <c r="R53" s="289">
        <f t="shared" si="11"/>
        <v>3579.529</v>
      </c>
      <c r="S53" s="290">
        <f t="shared" si="12"/>
        <v>0.007394812566653613</v>
      </c>
      <c r="T53" s="295">
        <v>1428.2290000000003</v>
      </c>
      <c r="U53" s="288">
        <v>1353.62</v>
      </c>
      <c r="V53" s="289">
        <v>173.33199999999997</v>
      </c>
      <c r="W53" s="288">
        <v>111.055</v>
      </c>
      <c r="X53" s="289">
        <f t="shared" si="13"/>
        <v>3066.236</v>
      </c>
      <c r="Y53" s="292">
        <f t="shared" si="14"/>
        <v>0.1674016611898106</v>
      </c>
    </row>
    <row r="54" spans="1:25" s="113" customFormat="1" ht="19.5" customHeight="1">
      <c r="A54" s="120" t="s">
        <v>52</v>
      </c>
      <c r="B54" s="117">
        <f>SUM(B55:B58)</f>
        <v>389.432</v>
      </c>
      <c r="C54" s="116">
        <f>SUM(C55:C58)</f>
        <v>33.958</v>
      </c>
      <c r="D54" s="115">
        <f>SUM(D55:D58)</f>
        <v>124.79400000000001</v>
      </c>
      <c r="E54" s="116">
        <f>SUM(E55:E58)</f>
        <v>41.623</v>
      </c>
      <c r="F54" s="115">
        <f t="shared" si="8"/>
        <v>589.807</v>
      </c>
      <c r="G54" s="118">
        <f t="shared" si="9"/>
        <v>0.011441790050494206</v>
      </c>
      <c r="H54" s="117">
        <f>SUM(H55:H58)</f>
        <v>83.544</v>
      </c>
      <c r="I54" s="116">
        <f>SUM(I55:I58)</f>
        <v>44.321</v>
      </c>
      <c r="J54" s="115">
        <f>SUM(J55:J58)</f>
        <v>58.594</v>
      </c>
      <c r="K54" s="116">
        <f>SUM(K55:K58)</f>
        <v>39.687000000000005</v>
      </c>
      <c r="L54" s="115">
        <f t="shared" si="10"/>
        <v>226.14600000000002</v>
      </c>
      <c r="M54" s="119">
        <f t="shared" si="16"/>
        <v>1.6080806204841118</v>
      </c>
      <c r="N54" s="117">
        <f>SUM(N55:N58)</f>
        <v>1778.3539999999996</v>
      </c>
      <c r="O54" s="116">
        <f>SUM(O55:O58)</f>
        <v>136.938</v>
      </c>
      <c r="P54" s="115">
        <f>SUM(P55:P58)</f>
        <v>626.767</v>
      </c>
      <c r="Q54" s="116">
        <f>SUM(Q55:Q58)</f>
        <v>250.97699999999998</v>
      </c>
      <c r="R54" s="115">
        <f t="shared" si="11"/>
        <v>2793.035999999999</v>
      </c>
      <c r="S54" s="118">
        <f t="shared" si="12"/>
        <v>0.005770026646499005</v>
      </c>
      <c r="T54" s="117">
        <f>SUM(T55:T58)</f>
        <v>1033.1879999999999</v>
      </c>
      <c r="U54" s="116">
        <f>SUM(U55:U58)</f>
        <v>251.14799999999997</v>
      </c>
      <c r="V54" s="115">
        <f>SUM(V55:V58)</f>
        <v>445.73499999999996</v>
      </c>
      <c r="W54" s="116">
        <f>SUM(W55:W58)</f>
        <v>188.66200000000003</v>
      </c>
      <c r="X54" s="115">
        <f t="shared" si="13"/>
        <v>1918.7329999999997</v>
      </c>
      <c r="Y54" s="114">
        <f t="shared" si="14"/>
        <v>0.4556668384814351</v>
      </c>
    </row>
    <row r="55" spans="1:25" ht="19.5" customHeight="1">
      <c r="A55" s="272" t="s">
        <v>353</v>
      </c>
      <c r="B55" s="273">
        <v>168.406</v>
      </c>
      <c r="C55" s="274">
        <v>15.107</v>
      </c>
      <c r="D55" s="275">
        <v>43.313</v>
      </c>
      <c r="E55" s="274">
        <v>15.776</v>
      </c>
      <c r="F55" s="275">
        <f t="shared" si="8"/>
        <v>242.60200000000003</v>
      </c>
      <c r="G55" s="276">
        <f t="shared" si="9"/>
        <v>0.0047062872258721855</v>
      </c>
      <c r="H55" s="273">
        <v>59.693</v>
      </c>
      <c r="I55" s="274">
        <v>1.599</v>
      </c>
      <c r="J55" s="275"/>
      <c r="K55" s="274"/>
      <c r="L55" s="275"/>
      <c r="M55" s="277" t="str">
        <f t="shared" si="16"/>
        <v>         /0</v>
      </c>
      <c r="N55" s="273">
        <v>917.0360000000001</v>
      </c>
      <c r="O55" s="274">
        <v>76.68999999999998</v>
      </c>
      <c r="P55" s="275">
        <v>126.72999999999999</v>
      </c>
      <c r="Q55" s="274">
        <v>23.683</v>
      </c>
      <c r="R55" s="275">
        <f t="shared" si="11"/>
        <v>1144.139</v>
      </c>
      <c r="S55" s="276">
        <f t="shared" si="12"/>
        <v>0.002363633163804092</v>
      </c>
      <c r="T55" s="293">
        <v>519.4129999999999</v>
      </c>
      <c r="U55" s="274">
        <v>26.580000000000002</v>
      </c>
      <c r="V55" s="275">
        <v>0.091</v>
      </c>
      <c r="W55" s="274">
        <v>0.091</v>
      </c>
      <c r="X55" s="275">
        <f t="shared" si="13"/>
        <v>546.175</v>
      </c>
      <c r="Y55" s="278">
        <f t="shared" si="14"/>
        <v>1.0948212569231472</v>
      </c>
    </row>
    <row r="56" spans="1:25" ht="19.5" customHeight="1">
      <c r="A56" s="414" t="s">
        <v>351</v>
      </c>
      <c r="B56" s="415">
        <v>131.517</v>
      </c>
      <c r="C56" s="416">
        <v>9.524000000000001</v>
      </c>
      <c r="D56" s="417">
        <v>13.372</v>
      </c>
      <c r="E56" s="416">
        <v>0.327</v>
      </c>
      <c r="F56" s="417">
        <f>SUM(B56:E56)</f>
        <v>154.74</v>
      </c>
      <c r="G56" s="420">
        <f>F56/$F$9</f>
        <v>0.0030018338073530388</v>
      </c>
      <c r="H56" s="415">
        <v>14.937999999999999</v>
      </c>
      <c r="I56" s="416">
        <v>0</v>
      </c>
      <c r="J56" s="417">
        <v>29.648</v>
      </c>
      <c r="K56" s="416">
        <v>12.352</v>
      </c>
      <c r="L56" s="417"/>
      <c r="M56" s="553" t="str">
        <f>IF(ISERROR(F56/L56-1),"         /0",(F56/L56-1))</f>
        <v>         /0</v>
      </c>
      <c r="N56" s="415">
        <v>559.0829999999997</v>
      </c>
      <c r="O56" s="416">
        <v>27.768</v>
      </c>
      <c r="P56" s="417">
        <v>58.897999999999996</v>
      </c>
      <c r="Q56" s="416">
        <v>9.880999999999998</v>
      </c>
      <c r="R56" s="417">
        <f>SUM(N56:Q56)</f>
        <v>655.6299999999998</v>
      </c>
      <c r="S56" s="420">
        <f>R56/$R$9</f>
        <v>0.0013544410348610408</v>
      </c>
      <c r="T56" s="423">
        <v>215.867</v>
      </c>
      <c r="U56" s="416">
        <v>5.398000000000001</v>
      </c>
      <c r="V56" s="417">
        <v>29.648</v>
      </c>
      <c r="W56" s="416">
        <v>12.352</v>
      </c>
      <c r="X56" s="417">
        <f>SUM(T56:W56)</f>
        <v>263.265</v>
      </c>
      <c r="Y56" s="422">
        <f>IF(ISERROR(R56/X56-1),"         /0",IF(R56/X56&gt;5,"  *  ",(R56/X56-1)))</f>
        <v>1.4903804151710247</v>
      </c>
    </row>
    <row r="57" spans="1:25" ht="19.5" customHeight="1">
      <c r="A57" s="414" t="s">
        <v>352</v>
      </c>
      <c r="B57" s="415">
        <v>25.282</v>
      </c>
      <c r="C57" s="416">
        <v>9.327</v>
      </c>
      <c r="D57" s="417">
        <v>68.069</v>
      </c>
      <c r="E57" s="416">
        <v>24.144</v>
      </c>
      <c r="F57" s="417">
        <f>SUM(B57:E57)</f>
        <v>126.822</v>
      </c>
      <c r="G57" s="420">
        <f>F57/$F$9</f>
        <v>0.0024602466531997353</v>
      </c>
      <c r="H57" s="415">
        <v>8.821</v>
      </c>
      <c r="I57" s="416">
        <v>42.722</v>
      </c>
      <c r="J57" s="417">
        <v>27.779</v>
      </c>
      <c r="K57" s="416">
        <v>26.485000000000003</v>
      </c>
      <c r="L57" s="417"/>
      <c r="M57" s="553" t="str">
        <f>IF(ISERROR(F57/L57-1),"         /0",(F57/L57-1))</f>
        <v>         /0</v>
      </c>
      <c r="N57" s="415">
        <v>195.43799999999996</v>
      </c>
      <c r="O57" s="416">
        <v>29.896</v>
      </c>
      <c r="P57" s="417">
        <v>438.838</v>
      </c>
      <c r="Q57" s="416">
        <v>159.838</v>
      </c>
      <c r="R57" s="417">
        <f>SUM(N57:Q57)</f>
        <v>824.01</v>
      </c>
      <c r="S57" s="420">
        <f>R57/$R$9</f>
        <v>0.00170229086090607</v>
      </c>
      <c r="T57" s="423">
        <v>224.79</v>
      </c>
      <c r="U57" s="416">
        <v>216.35499999999996</v>
      </c>
      <c r="V57" s="417">
        <v>378.30899999999997</v>
      </c>
      <c r="W57" s="416">
        <v>80.193</v>
      </c>
      <c r="X57" s="417">
        <f>SUM(T57:W57)</f>
        <v>899.6469999999999</v>
      </c>
      <c r="Y57" s="422">
        <f>IF(ISERROR(R57/X57-1),"         /0",IF(R57/X57&gt;5,"  *  ",(R57/X57-1)))</f>
        <v>-0.08407408683628126</v>
      </c>
    </row>
    <row r="58" spans="1:25" ht="19.5" customHeight="1" thickBot="1">
      <c r="A58" s="279" t="s">
        <v>276</v>
      </c>
      <c r="B58" s="280">
        <v>64.227</v>
      </c>
      <c r="C58" s="281">
        <v>0</v>
      </c>
      <c r="D58" s="282">
        <v>0.04</v>
      </c>
      <c r="E58" s="281">
        <v>1.3760000000000001</v>
      </c>
      <c r="F58" s="282">
        <f>SUM(B58:E58)</f>
        <v>65.64300000000001</v>
      </c>
      <c r="G58" s="283">
        <f>F58/$F$9</f>
        <v>0.0012734223640692487</v>
      </c>
      <c r="H58" s="280">
        <v>0.092</v>
      </c>
      <c r="I58" s="281">
        <v>0</v>
      </c>
      <c r="J58" s="282">
        <v>1.167</v>
      </c>
      <c r="K58" s="281">
        <v>0.8500000000000002</v>
      </c>
      <c r="L58" s="282"/>
      <c r="M58" s="284" t="str">
        <f>IF(ISERROR(F58/L58-1),"         /0",(F58/L58-1))</f>
        <v>         /0</v>
      </c>
      <c r="N58" s="280">
        <v>106.797</v>
      </c>
      <c r="O58" s="281">
        <v>2.584</v>
      </c>
      <c r="P58" s="282">
        <v>2.3009999999999997</v>
      </c>
      <c r="Q58" s="281">
        <v>57.575</v>
      </c>
      <c r="R58" s="282">
        <f>SUM(N58:Q58)</f>
        <v>169.257</v>
      </c>
      <c r="S58" s="283">
        <f>R58/$R$9</f>
        <v>0.00034966158692780266</v>
      </c>
      <c r="T58" s="294">
        <v>73.118</v>
      </c>
      <c r="U58" s="281">
        <v>2.815</v>
      </c>
      <c r="V58" s="282">
        <v>37.687</v>
      </c>
      <c r="W58" s="281">
        <v>96.02600000000002</v>
      </c>
      <c r="X58" s="282">
        <f>SUM(T58:W58)</f>
        <v>209.64600000000002</v>
      </c>
      <c r="Y58" s="285">
        <f>IF(ISERROR(R58/X58-1),"         /0",IF(R58/X58&gt;5,"  *  ",(R58/X58-1)))</f>
        <v>-0.19265332989897255</v>
      </c>
    </row>
    <row r="59" spans="1:25" s="105" customFormat="1" ht="19.5" customHeight="1" thickBot="1">
      <c r="A59" s="112" t="s">
        <v>51</v>
      </c>
      <c r="B59" s="109">
        <v>30.958</v>
      </c>
      <c r="C59" s="108">
        <v>2.643</v>
      </c>
      <c r="D59" s="107">
        <v>0.02</v>
      </c>
      <c r="E59" s="108">
        <v>0.055</v>
      </c>
      <c r="F59" s="107">
        <f t="shared" si="8"/>
        <v>33.676</v>
      </c>
      <c r="G59" s="110">
        <f t="shared" si="9"/>
        <v>0.0006532878072665175</v>
      </c>
      <c r="H59" s="109">
        <v>20.664</v>
      </c>
      <c r="I59" s="108">
        <v>0.46099999999999997</v>
      </c>
      <c r="J59" s="107">
        <v>0</v>
      </c>
      <c r="K59" s="108">
        <v>0</v>
      </c>
      <c r="L59" s="107">
        <f>SUM(H59:K59)</f>
        <v>21.125</v>
      </c>
      <c r="M59" s="111">
        <f t="shared" si="16"/>
        <v>0.5941301775147929</v>
      </c>
      <c r="N59" s="109">
        <v>326.3330000000001</v>
      </c>
      <c r="O59" s="108">
        <v>5.625999999999999</v>
      </c>
      <c r="P59" s="107">
        <v>0.02</v>
      </c>
      <c r="Q59" s="108">
        <v>0.10500000000000001</v>
      </c>
      <c r="R59" s="107">
        <f t="shared" si="11"/>
        <v>332.08400000000006</v>
      </c>
      <c r="S59" s="110">
        <f t="shared" si="12"/>
        <v>0.0006860396818644573</v>
      </c>
      <c r="T59" s="109">
        <v>409.84000000000003</v>
      </c>
      <c r="U59" s="108">
        <v>7.951000000000001</v>
      </c>
      <c r="V59" s="107">
        <v>0.145</v>
      </c>
      <c r="W59" s="108">
        <v>0.06</v>
      </c>
      <c r="X59" s="107">
        <f t="shared" si="13"/>
        <v>417.99600000000004</v>
      </c>
      <c r="Y59" s="106">
        <f t="shared" si="14"/>
        <v>-0.20553306730207932</v>
      </c>
    </row>
    <row r="60" ht="10.5" customHeight="1" thickTop="1">
      <c r="A60" s="79"/>
    </row>
    <row r="61" ht="14.25">
      <c r="A61" s="79" t="s">
        <v>50</v>
      </c>
    </row>
    <row r="62" ht="14.25">
      <c r="A62" s="80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0:Y65536 M60:M65536 Y3 M3 M5 Y5 Y7:Y8 M7:M8">
    <cfRule type="cellIs" priority="4" dxfId="97" operator="lessThan" stopIfTrue="1">
      <formula>0</formula>
    </cfRule>
  </conditionalFormatting>
  <conditionalFormatting sqref="Y9:Y59 M9:M59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Y53 M53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1.8515625" style="80" customWidth="1"/>
    <col min="2" max="2" width="8.57421875" style="80" customWidth="1"/>
    <col min="3" max="3" width="9.7109375" style="80" bestFit="1" customWidth="1"/>
    <col min="4" max="4" width="8.00390625" style="80" bestFit="1" customWidth="1"/>
    <col min="5" max="5" width="9.7109375" style="80" bestFit="1" customWidth="1"/>
    <col min="6" max="6" width="9.421875" style="80" bestFit="1" customWidth="1"/>
    <col min="7" max="7" width="11.28125" style="80" customWidth="1"/>
    <col min="8" max="8" width="9.28125" style="80" bestFit="1" customWidth="1"/>
    <col min="9" max="9" width="9.7109375" style="80" bestFit="1" customWidth="1"/>
    <col min="10" max="10" width="8.57421875" style="80" customWidth="1"/>
    <col min="11" max="11" width="9.7109375" style="80" bestFit="1" customWidth="1"/>
    <col min="12" max="12" width="9.28125" style="80" bestFit="1" customWidth="1"/>
    <col min="13" max="13" width="11.57421875" style="80" customWidth="1"/>
    <col min="14" max="14" width="9.7109375" style="80" customWidth="1"/>
    <col min="15" max="15" width="10.8515625" style="80" customWidth="1"/>
    <col min="16" max="16" width="9.57421875" style="80" customWidth="1"/>
    <col min="17" max="17" width="10.140625" style="80" customWidth="1"/>
    <col min="18" max="18" width="10.57421875" style="80" customWidth="1"/>
    <col min="19" max="19" width="11.00390625" style="80" customWidth="1"/>
    <col min="20" max="20" width="10.421875" style="80" customWidth="1"/>
    <col min="21" max="23" width="10.28125" style="80" customWidth="1"/>
    <col min="24" max="24" width="10.421875" style="80" customWidth="1"/>
    <col min="25" max="25" width="8.710937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21" customHeight="1" thickBot="1">
      <c r="A4" s="733" t="s">
        <v>42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8" customHeight="1" thickBot="1" thickTop="1">
      <c r="A5" s="664" t="s">
        <v>66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3" customFormat="1" ht="26.25" customHeight="1" thickBot="1">
      <c r="A6" s="665"/>
      <c r="B6" s="709" t="s">
        <v>155</v>
      </c>
      <c r="C6" s="710"/>
      <c r="D6" s="710"/>
      <c r="E6" s="710"/>
      <c r="F6" s="710"/>
      <c r="G6" s="714" t="s">
        <v>32</v>
      </c>
      <c r="H6" s="709" t="s">
        <v>156</v>
      </c>
      <c r="I6" s="710"/>
      <c r="J6" s="710"/>
      <c r="K6" s="710"/>
      <c r="L6" s="710"/>
      <c r="M6" s="711" t="s">
        <v>31</v>
      </c>
      <c r="N6" s="709" t="s">
        <v>157</v>
      </c>
      <c r="O6" s="710"/>
      <c r="P6" s="710"/>
      <c r="Q6" s="710"/>
      <c r="R6" s="710"/>
      <c r="S6" s="714" t="s">
        <v>32</v>
      </c>
      <c r="T6" s="709" t="s">
        <v>158</v>
      </c>
      <c r="U6" s="710"/>
      <c r="V6" s="710"/>
      <c r="W6" s="710"/>
      <c r="X6" s="710"/>
      <c r="Y6" s="727" t="s">
        <v>31</v>
      </c>
    </row>
    <row r="7" spans="1:25" s="93" customFormat="1" ht="26.25" customHeight="1">
      <c r="A7" s="666"/>
      <c r="B7" s="677" t="s">
        <v>20</v>
      </c>
      <c r="C7" s="669"/>
      <c r="D7" s="668" t="s">
        <v>19</v>
      </c>
      <c r="E7" s="669"/>
      <c r="F7" s="742" t="s">
        <v>15</v>
      </c>
      <c r="G7" s="715"/>
      <c r="H7" s="677" t="s">
        <v>20</v>
      </c>
      <c r="I7" s="669"/>
      <c r="J7" s="668" t="s">
        <v>19</v>
      </c>
      <c r="K7" s="669"/>
      <c r="L7" s="742" t="s">
        <v>15</v>
      </c>
      <c r="M7" s="712"/>
      <c r="N7" s="677" t="s">
        <v>20</v>
      </c>
      <c r="O7" s="669"/>
      <c r="P7" s="668" t="s">
        <v>19</v>
      </c>
      <c r="Q7" s="669"/>
      <c r="R7" s="742" t="s">
        <v>15</v>
      </c>
      <c r="S7" s="715"/>
      <c r="T7" s="677" t="s">
        <v>20</v>
      </c>
      <c r="U7" s="669"/>
      <c r="V7" s="668" t="s">
        <v>19</v>
      </c>
      <c r="W7" s="669"/>
      <c r="X7" s="742" t="s">
        <v>15</v>
      </c>
      <c r="Y7" s="728"/>
    </row>
    <row r="8" spans="1:25" s="128" customFormat="1" ht="15.75" customHeight="1" thickBot="1">
      <c r="A8" s="667"/>
      <c r="B8" s="131" t="s">
        <v>29</v>
      </c>
      <c r="C8" s="129" t="s">
        <v>28</v>
      </c>
      <c r="D8" s="130" t="s">
        <v>29</v>
      </c>
      <c r="E8" s="129" t="s">
        <v>28</v>
      </c>
      <c r="F8" s="723"/>
      <c r="G8" s="716"/>
      <c r="H8" s="131" t="s">
        <v>29</v>
      </c>
      <c r="I8" s="129" t="s">
        <v>28</v>
      </c>
      <c r="J8" s="130" t="s">
        <v>29</v>
      </c>
      <c r="K8" s="129" t="s">
        <v>28</v>
      </c>
      <c r="L8" s="723"/>
      <c r="M8" s="713"/>
      <c r="N8" s="131" t="s">
        <v>29</v>
      </c>
      <c r="O8" s="129" t="s">
        <v>28</v>
      </c>
      <c r="P8" s="130" t="s">
        <v>29</v>
      </c>
      <c r="Q8" s="129" t="s">
        <v>28</v>
      </c>
      <c r="R8" s="723"/>
      <c r="S8" s="716"/>
      <c r="T8" s="131" t="s">
        <v>29</v>
      </c>
      <c r="U8" s="129" t="s">
        <v>28</v>
      </c>
      <c r="V8" s="130" t="s">
        <v>29</v>
      </c>
      <c r="W8" s="129" t="s">
        <v>28</v>
      </c>
      <c r="X8" s="723"/>
      <c r="Y8" s="729"/>
    </row>
    <row r="9" spans="1:25" s="82" customFormat="1" ht="18" customHeight="1" thickBot="1" thickTop="1">
      <c r="A9" s="175" t="s">
        <v>22</v>
      </c>
      <c r="B9" s="173">
        <f>B10+B14+B25+B32+B40+B44</f>
        <v>21064.31</v>
      </c>
      <c r="C9" s="172">
        <f>C10+C14+C25+C32+C40+C44</f>
        <v>12471.187000000002</v>
      </c>
      <c r="D9" s="171">
        <f>D10+D14+D25+D32+D40+D44</f>
        <v>11988.247</v>
      </c>
      <c r="E9" s="172">
        <f>E10+E14+E25+E32+E40+E44</f>
        <v>6024.746000000001</v>
      </c>
      <c r="F9" s="171">
        <f>SUM(B9:E9)</f>
        <v>51548.490000000005</v>
      </c>
      <c r="G9" s="174">
        <f>F9/$F$9</f>
        <v>1</v>
      </c>
      <c r="H9" s="173">
        <f>H10+H14+H25+H32+H40+H44</f>
        <v>26140.643000000004</v>
      </c>
      <c r="I9" s="172">
        <f>I10+I14+I25+I32+I40+I44</f>
        <v>14655.275999999998</v>
      </c>
      <c r="J9" s="171">
        <f>J10+J14+J25+J32+J40+J44</f>
        <v>7049.579000000001</v>
      </c>
      <c r="K9" s="172">
        <f>K10+K14+K25+K32+K40+K44</f>
        <v>3219.481999999999</v>
      </c>
      <c r="L9" s="171">
        <f>SUM(H9:K9)</f>
        <v>51064.979999999996</v>
      </c>
      <c r="M9" s="239">
        <f>IF(ISERROR(F9/L9-1),"         /0",(F9/L9-1))</f>
        <v>0.009468524221492025</v>
      </c>
      <c r="N9" s="173">
        <f>N10+N14+N25+N32+N40+N44</f>
        <v>203933.3130000001</v>
      </c>
      <c r="O9" s="172">
        <f>O10+O14+O25+O32+O40+O44</f>
        <v>115660.63099999998</v>
      </c>
      <c r="P9" s="171">
        <f>P10+P14+P25+P32+P40+P44</f>
        <v>114673.49600000003</v>
      </c>
      <c r="Q9" s="172">
        <f>Q10+Q14+Q25+Q32+Q40+Q44</f>
        <v>49792.022999999994</v>
      </c>
      <c r="R9" s="171">
        <f>SUM(N9:Q9)</f>
        <v>484059.4630000001</v>
      </c>
      <c r="S9" s="174">
        <f>R9/$R$9</f>
        <v>1</v>
      </c>
      <c r="T9" s="173">
        <f>T10+T14+T25+T32+T40+T44</f>
        <v>235420.946</v>
      </c>
      <c r="U9" s="172">
        <f>U10+U14+U25+U32+U40+U44</f>
        <v>124886.26000000002</v>
      </c>
      <c r="V9" s="171">
        <f>V10+V14+V25+V32+V40+V44</f>
        <v>61624.07197</v>
      </c>
      <c r="W9" s="172">
        <f>W10+W14+W25+W32+W40+W44</f>
        <v>22769.506</v>
      </c>
      <c r="X9" s="171">
        <f>SUM(T9:W9)</f>
        <v>444700.78397</v>
      </c>
      <c r="Y9" s="170">
        <f>IF(ISERROR(R9/X9-1),"         /0",(R9/X9-1))</f>
        <v>0.08850598075998728</v>
      </c>
    </row>
    <row r="10" spans="1:25" s="142" customFormat="1" ht="19.5" customHeight="1" thickTop="1">
      <c r="A10" s="151" t="s">
        <v>56</v>
      </c>
      <c r="B10" s="148">
        <f>SUM(B11:B13)</f>
        <v>11123.192000000001</v>
      </c>
      <c r="C10" s="147">
        <f>SUM(C11:C13)</f>
        <v>4221.396000000001</v>
      </c>
      <c r="D10" s="146">
        <f>SUM(D11:D13)</f>
        <v>9360.788999999999</v>
      </c>
      <c r="E10" s="145">
        <f>SUM(E11:E13)</f>
        <v>4366.17</v>
      </c>
      <c r="F10" s="146">
        <f aca="true" t="shared" si="0" ref="F10:F44">SUM(B10:E10)</f>
        <v>29071.547</v>
      </c>
      <c r="G10" s="149">
        <f aca="true" t="shared" si="1" ref="G10:G44">F10/$F$9</f>
        <v>0.5639650550384695</v>
      </c>
      <c r="H10" s="148">
        <f>SUM(H11:H13)</f>
        <v>17679.816</v>
      </c>
      <c r="I10" s="147">
        <f>SUM(I11:I13)</f>
        <v>5918.683</v>
      </c>
      <c r="J10" s="146">
        <f>SUM(J11:J13)</f>
        <v>6182.5740000000005</v>
      </c>
      <c r="K10" s="145">
        <f>SUM(K11:K13)</f>
        <v>2270.3749999999995</v>
      </c>
      <c r="L10" s="146">
        <f aca="true" t="shared" si="2" ref="L10:L44">SUM(H10:K10)</f>
        <v>32051.448</v>
      </c>
      <c r="M10" s="150">
        <f aca="true" t="shared" si="3" ref="M10:M24">IF(ISERROR(F10/L10-1),"         /0",(F10/L10-1))</f>
        <v>-0.09297242982594733</v>
      </c>
      <c r="N10" s="148">
        <f>SUM(N11:N13)</f>
        <v>121746.5640000001</v>
      </c>
      <c r="O10" s="147">
        <f>SUM(O11:O13)</f>
        <v>40156.01999999999</v>
      </c>
      <c r="P10" s="146">
        <f>SUM(P11:P13)</f>
        <v>98625.81800000003</v>
      </c>
      <c r="Q10" s="145">
        <f>SUM(Q11:Q13)</f>
        <v>38826.049999999996</v>
      </c>
      <c r="R10" s="146">
        <f aca="true" t="shared" si="4" ref="R10:R44">SUM(N10:Q10)</f>
        <v>299354.4520000001</v>
      </c>
      <c r="S10" s="149">
        <f aca="true" t="shared" si="5" ref="S10:S44">R10/$R$9</f>
        <v>0.6184249557786251</v>
      </c>
      <c r="T10" s="148">
        <f>SUM(T11:T13)</f>
        <v>161817.987</v>
      </c>
      <c r="U10" s="147">
        <f>SUM(U11:U13)</f>
        <v>53115.35500000003</v>
      </c>
      <c r="V10" s="146">
        <f>SUM(V11:V13)</f>
        <v>55498.86497</v>
      </c>
      <c r="W10" s="145">
        <f>SUM(W11:W13)</f>
        <v>18327.094</v>
      </c>
      <c r="X10" s="146">
        <f aca="true" t="shared" si="6" ref="X10:X41">SUM(T10:W10)</f>
        <v>288759.30097000004</v>
      </c>
      <c r="Y10" s="143">
        <f aca="true" t="shared" si="7" ref="Y10:Y44">IF(ISERROR(R10/X10-1),"         /0",IF(R10/X10&gt;5,"  *  ",(R10/X10-1)))</f>
        <v>0.03669198184927325</v>
      </c>
    </row>
    <row r="11" spans="1:25" ht="19.5" customHeight="1">
      <c r="A11" s="272" t="s">
        <v>356</v>
      </c>
      <c r="B11" s="273">
        <v>11006.368</v>
      </c>
      <c r="C11" s="274">
        <v>4068.6530000000002</v>
      </c>
      <c r="D11" s="275">
        <v>9131.937999999998</v>
      </c>
      <c r="E11" s="296">
        <v>4215.92</v>
      </c>
      <c r="F11" s="275">
        <f t="shared" si="0"/>
        <v>28422.879</v>
      </c>
      <c r="G11" s="276">
        <f t="shared" si="1"/>
        <v>0.5513814080684031</v>
      </c>
      <c r="H11" s="273">
        <v>17549.266</v>
      </c>
      <c r="I11" s="274">
        <v>5672.256</v>
      </c>
      <c r="J11" s="275">
        <v>5687.900000000001</v>
      </c>
      <c r="K11" s="296">
        <v>2229.4889999999996</v>
      </c>
      <c r="L11" s="275">
        <f t="shared" si="2"/>
        <v>31138.911</v>
      </c>
      <c r="M11" s="277">
        <f t="shared" si="3"/>
        <v>-0.08722308882285568</v>
      </c>
      <c r="N11" s="273">
        <v>120797.83200000011</v>
      </c>
      <c r="O11" s="274">
        <v>39238.25499999999</v>
      </c>
      <c r="P11" s="275">
        <v>96260.86900000002</v>
      </c>
      <c r="Q11" s="296">
        <v>37283.348999999995</v>
      </c>
      <c r="R11" s="275">
        <f t="shared" si="4"/>
        <v>293580.3050000001</v>
      </c>
      <c r="S11" s="276">
        <f t="shared" si="5"/>
        <v>0.6064963655095408</v>
      </c>
      <c r="T11" s="273">
        <v>156149.665</v>
      </c>
      <c r="U11" s="274">
        <v>51283.619000000035</v>
      </c>
      <c r="V11" s="275">
        <v>51801.90997</v>
      </c>
      <c r="W11" s="296">
        <v>15616.621000000001</v>
      </c>
      <c r="X11" s="275">
        <f t="shared" si="6"/>
        <v>274851.81497000006</v>
      </c>
      <c r="Y11" s="278">
        <f t="shared" si="7"/>
        <v>0.06814031783651942</v>
      </c>
    </row>
    <row r="12" spans="1:25" ht="19.5" customHeight="1">
      <c r="A12" s="279" t="s">
        <v>357</v>
      </c>
      <c r="B12" s="280">
        <v>88.96499999999999</v>
      </c>
      <c r="C12" s="281">
        <v>98.841</v>
      </c>
      <c r="D12" s="282">
        <v>228.851</v>
      </c>
      <c r="E12" s="299">
        <v>150.25</v>
      </c>
      <c r="F12" s="282">
        <f t="shared" si="0"/>
        <v>566.9069999999999</v>
      </c>
      <c r="G12" s="283">
        <f t="shared" si="1"/>
        <v>0.010997548133805662</v>
      </c>
      <c r="H12" s="280">
        <v>105.386</v>
      </c>
      <c r="I12" s="281">
        <v>114.084</v>
      </c>
      <c r="J12" s="282">
        <v>106.481</v>
      </c>
      <c r="K12" s="299">
        <v>40.886</v>
      </c>
      <c r="L12" s="282">
        <f t="shared" si="2"/>
        <v>366.83700000000005</v>
      </c>
      <c r="M12" s="284">
        <f t="shared" si="3"/>
        <v>0.5453920951267179</v>
      </c>
      <c r="N12" s="280">
        <v>412.48299999999983</v>
      </c>
      <c r="O12" s="281">
        <v>778.7610000000001</v>
      </c>
      <c r="P12" s="282">
        <v>2313.807</v>
      </c>
      <c r="Q12" s="299">
        <v>1265.7400000000002</v>
      </c>
      <c r="R12" s="282">
        <f t="shared" si="4"/>
        <v>4770.790999999999</v>
      </c>
      <c r="S12" s="283">
        <f t="shared" si="5"/>
        <v>0.009855795340581945</v>
      </c>
      <c r="T12" s="280">
        <v>1050.6260000000002</v>
      </c>
      <c r="U12" s="281">
        <v>931.1620000000003</v>
      </c>
      <c r="V12" s="282">
        <v>348.955</v>
      </c>
      <c r="W12" s="299">
        <v>179.008</v>
      </c>
      <c r="X12" s="282">
        <f t="shared" si="6"/>
        <v>2509.751</v>
      </c>
      <c r="Y12" s="285">
        <f t="shared" si="7"/>
        <v>0.9009021213658244</v>
      </c>
    </row>
    <row r="13" spans="1:25" ht="19.5" customHeight="1" thickBot="1">
      <c r="A13" s="286" t="s">
        <v>358</v>
      </c>
      <c r="B13" s="287">
        <v>27.859</v>
      </c>
      <c r="C13" s="288">
        <v>53.902</v>
      </c>
      <c r="D13" s="289">
        <v>0</v>
      </c>
      <c r="E13" s="302">
        <v>0</v>
      </c>
      <c r="F13" s="289">
        <f t="shared" si="0"/>
        <v>81.761</v>
      </c>
      <c r="G13" s="290">
        <f t="shared" si="1"/>
        <v>0.001586098836260771</v>
      </c>
      <c r="H13" s="287">
        <v>25.163999999999998</v>
      </c>
      <c r="I13" s="288">
        <v>132.343</v>
      </c>
      <c r="J13" s="289">
        <v>388.193</v>
      </c>
      <c r="K13" s="302">
        <v>0</v>
      </c>
      <c r="L13" s="289">
        <f t="shared" si="2"/>
        <v>545.6999999999999</v>
      </c>
      <c r="M13" s="291">
        <f t="shared" si="3"/>
        <v>-0.8501722558182151</v>
      </c>
      <c r="N13" s="287">
        <v>536.249</v>
      </c>
      <c r="O13" s="288">
        <v>139.00400000000002</v>
      </c>
      <c r="P13" s="289">
        <v>51.142</v>
      </c>
      <c r="Q13" s="302">
        <v>276.961</v>
      </c>
      <c r="R13" s="289">
        <f t="shared" si="4"/>
        <v>1003.3560000000001</v>
      </c>
      <c r="S13" s="290">
        <f t="shared" si="5"/>
        <v>0.0020727949285024097</v>
      </c>
      <c r="T13" s="287">
        <v>4617.696</v>
      </c>
      <c r="U13" s="288">
        <v>900.5740000000001</v>
      </c>
      <c r="V13" s="289">
        <v>3348</v>
      </c>
      <c r="W13" s="302">
        <v>2531.465</v>
      </c>
      <c r="X13" s="289">
        <f t="shared" si="6"/>
        <v>11397.735</v>
      </c>
      <c r="Y13" s="292">
        <f t="shared" si="7"/>
        <v>-0.9119688253850436</v>
      </c>
    </row>
    <row r="14" spans="1:25" s="142" customFormat="1" ht="19.5" customHeight="1">
      <c r="A14" s="151" t="s">
        <v>55</v>
      </c>
      <c r="B14" s="148">
        <f>SUM(B15:B24)</f>
        <v>4096.379</v>
      </c>
      <c r="C14" s="147">
        <f>SUM(C15:C24)</f>
        <v>4085.1810000000005</v>
      </c>
      <c r="D14" s="146">
        <f>SUM(D15:D24)</f>
        <v>906.867</v>
      </c>
      <c r="E14" s="145">
        <f>SUM(E15:E24)</f>
        <v>188.29200000000003</v>
      </c>
      <c r="F14" s="146">
        <f t="shared" si="0"/>
        <v>9276.719</v>
      </c>
      <c r="G14" s="149">
        <f t="shared" si="1"/>
        <v>0.1799610231065934</v>
      </c>
      <c r="H14" s="148">
        <f>SUM(H15:H24)</f>
        <v>4336.718000000001</v>
      </c>
      <c r="I14" s="147">
        <f>SUM(I15:I24)</f>
        <v>4386.273999999999</v>
      </c>
      <c r="J14" s="146">
        <f>SUM(J15:J24)</f>
        <v>153.33399999999997</v>
      </c>
      <c r="K14" s="145">
        <f>SUM(K15:K24)</f>
        <v>103.76599999999999</v>
      </c>
      <c r="L14" s="146">
        <f t="shared" si="2"/>
        <v>8980.092</v>
      </c>
      <c r="M14" s="150">
        <f t="shared" si="3"/>
        <v>0.03303162150231853</v>
      </c>
      <c r="N14" s="148">
        <f>SUM(N15:N24)</f>
        <v>34054.63300000001</v>
      </c>
      <c r="O14" s="147">
        <f>SUM(O15:O24)</f>
        <v>36466.886000000006</v>
      </c>
      <c r="P14" s="146">
        <f>SUM(P15:P24)</f>
        <v>5337.748999999998</v>
      </c>
      <c r="Q14" s="145">
        <f>SUM(Q15:Q24)</f>
        <v>2274.1639999999998</v>
      </c>
      <c r="R14" s="146">
        <f t="shared" si="4"/>
        <v>78133.43200000002</v>
      </c>
      <c r="S14" s="149">
        <f t="shared" si="5"/>
        <v>0.16141287997090556</v>
      </c>
      <c r="T14" s="148">
        <f>SUM(T15:T24)</f>
        <v>34898.733</v>
      </c>
      <c r="U14" s="147">
        <f>SUM(U15:U24)</f>
        <v>38279.85400000001</v>
      </c>
      <c r="V14" s="146">
        <f>SUM(V15:V24)</f>
        <v>1729.535</v>
      </c>
      <c r="W14" s="145">
        <f>SUM(W15:W24)</f>
        <v>967.5300000000002</v>
      </c>
      <c r="X14" s="146">
        <f t="shared" si="6"/>
        <v>75875.652</v>
      </c>
      <c r="Y14" s="143">
        <f t="shared" si="7"/>
        <v>0.029756317612928296</v>
      </c>
    </row>
    <row r="15" spans="1:25" ht="19.5" customHeight="1">
      <c r="A15" s="272" t="s">
        <v>360</v>
      </c>
      <c r="B15" s="273">
        <v>825.604</v>
      </c>
      <c r="C15" s="274">
        <v>1466.0780000000002</v>
      </c>
      <c r="D15" s="275">
        <v>100.994</v>
      </c>
      <c r="E15" s="296">
        <v>0</v>
      </c>
      <c r="F15" s="275">
        <f t="shared" si="0"/>
        <v>2392.6760000000004</v>
      </c>
      <c r="G15" s="276">
        <f t="shared" si="1"/>
        <v>0.04641602498928679</v>
      </c>
      <c r="H15" s="273">
        <v>755.826</v>
      </c>
      <c r="I15" s="274">
        <v>1358.439</v>
      </c>
      <c r="J15" s="275">
        <v>0.6</v>
      </c>
      <c r="K15" s="274">
        <v>0.3</v>
      </c>
      <c r="L15" s="275">
        <f t="shared" si="2"/>
        <v>2115.1650000000004</v>
      </c>
      <c r="M15" s="277">
        <f t="shared" si="3"/>
        <v>0.13120063919363267</v>
      </c>
      <c r="N15" s="273">
        <v>5630.737</v>
      </c>
      <c r="O15" s="274">
        <v>11686.153000000004</v>
      </c>
      <c r="P15" s="275">
        <v>819.55</v>
      </c>
      <c r="Q15" s="274">
        <v>161.877</v>
      </c>
      <c r="R15" s="275">
        <f t="shared" si="4"/>
        <v>18298.317000000003</v>
      </c>
      <c r="S15" s="276">
        <f t="shared" si="5"/>
        <v>0.03780179585085396</v>
      </c>
      <c r="T15" s="293">
        <v>6039.519999999999</v>
      </c>
      <c r="U15" s="274">
        <v>10748.458000000002</v>
      </c>
      <c r="V15" s="275">
        <v>224.037</v>
      </c>
      <c r="W15" s="296">
        <v>78.501</v>
      </c>
      <c r="X15" s="275">
        <f t="shared" si="6"/>
        <v>17090.516000000003</v>
      </c>
      <c r="Y15" s="278">
        <f t="shared" si="7"/>
        <v>0.07067083287596465</v>
      </c>
    </row>
    <row r="16" spans="1:25" ht="19.5" customHeight="1">
      <c r="A16" s="279" t="s">
        <v>361</v>
      </c>
      <c r="B16" s="280">
        <v>920.3220000000001</v>
      </c>
      <c r="C16" s="281">
        <v>1078.1960000000001</v>
      </c>
      <c r="D16" s="282">
        <v>54.784</v>
      </c>
      <c r="E16" s="299">
        <v>15.673</v>
      </c>
      <c r="F16" s="282">
        <f t="shared" si="0"/>
        <v>2068.975</v>
      </c>
      <c r="G16" s="283">
        <f t="shared" si="1"/>
        <v>0.040136481204396085</v>
      </c>
      <c r="H16" s="280">
        <v>552.154</v>
      </c>
      <c r="I16" s="281">
        <v>1183.027</v>
      </c>
      <c r="J16" s="282">
        <v>0</v>
      </c>
      <c r="K16" s="281">
        <v>102.081</v>
      </c>
      <c r="L16" s="282">
        <f t="shared" si="2"/>
        <v>1837.262</v>
      </c>
      <c r="M16" s="284">
        <f t="shared" si="3"/>
        <v>0.12611864829294905</v>
      </c>
      <c r="N16" s="280">
        <v>6648.401000000001</v>
      </c>
      <c r="O16" s="281">
        <v>9623.613999999998</v>
      </c>
      <c r="P16" s="282">
        <v>86.59</v>
      </c>
      <c r="Q16" s="281">
        <v>343.75200000000007</v>
      </c>
      <c r="R16" s="282">
        <f t="shared" si="4"/>
        <v>16702.357</v>
      </c>
      <c r="S16" s="283">
        <f t="shared" si="5"/>
        <v>0.034504762899346515</v>
      </c>
      <c r="T16" s="294">
        <v>4676.775000000001</v>
      </c>
      <c r="U16" s="281">
        <v>9575.089000000002</v>
      </c>
      <c r="V16" s="282">
        <v>6.735</v>
      </c>
      <c r="W16" s="281">
        <v>572.745</v>
      </c>
      <c r="X16" s="282">
        <f t="shared" si="6"/>
        <v>14831.344000000003</v>
      </c>
      <c r="Y16" s="285">
        <f t="shared" si="7"/>
        <v>0.12615262649157066</v>
      </c>
    </row>
    <row r="17" spans="1:25" ht="19.5" customHeight="1">
      <c r="A17" s="279" t="s">
        <v>359</v>
      </c>
      <c r="B17" s="280">
        <v>699.186</v>
      </c>
      <c r="C17" s="281">
        <v>564.918</v>
      </c>
      <c r="D17" s="282">
        <v>448.22200000000004</v>
      </c>
      <c r="E17" s="299">
        <v>145.39800000000002</v>
      </c>
      <c r="F17" s="282">
        <f>SUM(B17:E17)</f>
        <v>1857.7240000000002</v>
      </c>
      <c r="G17" s="283">
        <f>F17/$F$9</f>
        <v>0.03603837862175982</v>
      </c>
      <c r="H17" s="280">
        <v>933.8700000000001</v>
      </c>
      <c r="I17" s="281">
        <v>534.954</v>
      </c>
      <c r="J17" s="282"/>
      <c r="K17" s="281"/>
      <c r="L17" s="282">
        <f>SUM(H17:K17)</f>
        <v>1468.824</v>
      </c>
      <c r="M17" s="284">
        <f>IF(ISERROR(F17/L17-1),"         /0",(F17/L17-1))</f>
        <v>0.264769638840324</v>
      </c>
      <c r="N17" s="280">
        <v>6649.282000000001</v>
      </c>
      <c r="O17" s="281">
        <v>5649.648</v>
      </c>
      <c r="P17" s="282">
        <v>2647.7339999999995</v>
      </c>
      <c r="Q17" s="281">
        <v>465.332</v>
      </c>
      <c r="R17" s="282">
        <f>SUM(N17:Q17)</f>
        <v>15411.996000000001</v>
      </c>
      <c r="S17" s="283">
        <f>R17/$R$9</f>
        <v>0.031839055277388506</v>
      </c>
      <c r="T17" s="294">
        <v>7592.946000000002</v>
      </c>
      <c r="U17" s="281">
        <v>5301.722999999999</v>
      </c>
      <c r="V17" s="282">
        <v>5.878</v>
      </c>
      <c r="W17" s="281">
        <v>128.454</v>
      </c>
      <c r="X17" s="282">
        <f>SUM(T17:W17)</f>
        <v>13029.001000000002</v>
      </c>
      <c r="Y17" s="285">
        <f>IF(ISERROR(R17/X17-1),"         /0",IF(R17/X17&gt;5,"  *  ",(R17/X17-1)))</f>
        <v>0.18289928752020201</v>
      </c>
    </row>
    <row r="18" spans="1:25" ht="19.5" customHeight="1">
      <c r="A18" s="279" t="s">
        <v>362</v>
      </c>
      <c r="B18" s="280">
        <v>561.673</v>
      </c>
      <c r="C18" s="281">
        <v>397.631</v>
      </c>
      <c r="D18" s="282">
        <v>201.444</v>
      </c>
      <c r="E18" s="299">
        <v>3.05</v>
      </c>
      <c r="F18" s="282">
        <f t="shared" si="0"/>
        <v>1163.798</v>
      </c>
      <c r="G18" s="283">
        <f t="shared" si="1"/>
        <v>0.02257676219031828</v>
      </c>
      <c r="H18" s="280">
        <v>842.116</v>
      </c>
      <c r="I18" s="281">
        <v>773.768</v>
      </c>
      <c r="J18" s="282">
        <v>152.045</v>
      </c>
      <c r="K18" s="281">
        <v>1.261</v>
      </c>
      <c r="L18" s="282">
        <f t="shared" si="2"/>
        <v>1769.19</v>
      </c>
      <c r="M18" s="284">
        <f t="shared" si="3"/>
        <v>-0.34218597211153123</v>
      </c>
      <c r="N18" s="280">
        <v>5848.401</v>
      </c>
      <c r="O18" s="281">
        <v>4653.005</v>
      </c>
      <c r="P18" s="282">
        <v>1541.331</v>
      </c>
      <c r="Q18" s="281">
        <v>721.954</v>
      </c>
      <c r="R18" s="282">
        <f t="shared" si="4"/>
        <v>12764.690999999999</v>
      </c>
      <c r="S18" s="283">
        <f t="shared" si="5"/>
        <v>0.026370088750852488</v>
      </c>
      <c r="T18" s="294">
        <v>6752.814</v>
      </c>
      <c r="U18" s="281">
        <v>8115.105999999998</v>
      </c>
      <c r="V18" s="282">
        <v>1299.21</v>
      </c>
      <c r="W18" s="281">
        <v>66.584</v>
      </c>
      <c r="X18" s="282">
        <f t="shared" si="6"/>
        <v>16233.713999999998</v>
      </c>
      <c r="Y18" s="285">
        <f t="shared" si="7"/>
        <v>-0.21369250437700205</v>
      </c>
    </row>
    <row r="19" spans="1:25" ht="19.5" customHeight="1">
      <c r="A19" s="279" t="s">
        <v>363</v>
      </c>
      <c r="B19" s="280">
        <v>447.34299999999996</v>
      </c>
      <c r="C19" s="281">
        <v>484.163</v>
      </c>
      <c r="D19" s="282">
        <v>0</v>
      </c>
      <c r="E19" s="299">
        <v>19.101</v>
      </c>
      <c r="F19" s="282">
        <f>SUM(B19:E19)</f>
        <v>950.607</v>
      </c>
      <c r="G19" s="283">
        <f>F19/$F$9</f>
        <v>0.018441025139630664</v>
      </c>
      <c r="H19" s="280">
        <v>275.052</v>
      </c>
      <c r="I19" s="281">
        <v>220.36</v>
      </c>
      <c r="J19" s="282"/>
      <c r="K19" s="281"/>
      <c r="L19" s="282">
        <f>SUM(H19:K19)</f>
        <v>495.41200000000003</v>
      </c>
      <c r="M19" s="284">
        <f>IF(ISERROR(F19/L19-1),"         /0",(F19/L19-1))</f>
        <v>0.918821102435952</v>
      </c>
      <c r="N19" s="280">
        <v>3018.7090000000007</v>
      </c>
      <c r="O19" s="281">
        <v>3185.3960000000006</v>
      </c>
      <c r="P19" s="282">
        <v>0</v>
      </c>
      <c r="Q19" s="281">
        <v>133.833</v>
      </c>
      <c r="R19" s="282">
        <f>SUM(N19:Q19)</f>
        <v>6337.938000000001</v>
      </c>
      <c r="S19" s="283">
        <f>R19/$R$9</f>
        <v>0.013093304613280538</v>
      </c>
      <c r="T19" s="294">
        <v>2171.6919999999996</v>
      </c>
      <c r="U19" s="281">
        <v>1729.096</v>
      </c>
      <c r="V19" s="282">
        <v>0.15</v>
      </c>
      <c r="W19" s="281">
        <v>18.024</v>
      </c>
      <c r="X19" s="282">
        <f>SUM(T19:W19)</f>
        <v>3918.9619999999995</v>
      </c>
      <c r="Y19" s="285">
        <f>IF(ISERROR(R19/X19-1),"         /0",IF(R19/X19&gt;5,"  *  ",(R19/X19-1)))</f>
        <v>0.6172491593437246</v>
      </c>
    </row>
    <row r="20" spans="1:25" ht="19.5" customHeight="1">
      <c r="A20" s="279" t="s">
        <v>367</v>
      </c>
      <c r="B20" s="280">
        <v>387.357</v>
      </c>
      <c r="C20" s="281">
        <v>6.788</v>
      </c>
      <c r="D20" s="282">
        <v>52.585</v>
      </c>
      <c r="E20" s="299">
        <v>0</v>
      </c>
      <c r="F20" s="282">
        <f t="shared" si="0"/>
        <v>446.73</v>
      </c>
      <c r="G20" s="283">
        <f t="shared" si="1"/>
        <v>0.00866620923328695</v>
      </c>
      <c r="H20" s="280">
        <v>391.786</v>
      </c>
      <c r="I20" s="281">
        <v>7.495</v>
      </c>
      <c r="J20" s="282"/>
      <c r="K20" s="281"/>
      <c r="L20" s="282">
        <f t="shared" si="2"/>
        <v>399.281</v>
      </c>
      <c r="M20" s="284">
        <f t="shared" si="3"/>
        <v>0.11883610790395749</v>
      </c>
      <c r="N20" s="280">
        <v>3130.472</v>
      </c>
      <c r="O20" s="281">
        <v>152.81300000000002</v>
      </c>
      <c r="P20" s="282">
        <v>100.279</v>
      </c>
      <c r="Q20" s="281">
        <v>184.32600000000002</v>
      </c>
      <c r="R20" s="282">
        <f t="shared" si="4"/>
        <v>3567.8900000000003</v>
      </c>
      <c r="S20" s="283">
        <f t="shared" si="5"/>
        <v>0.007370768000046307</v>
      </c>
      <c r="T20" s="294">
        <v>4021.566</v>
      </c>
      <c r="U20" s="281">
        <v>63.675999999999995</v>
      </c>
      <c r="V20" s="282">
        <v>52.59</v>
      </c>
      <c r="W20" s="281">
        <v>68.388</v>
      </c>
      <c r="X20" s="282">
        <f t="shared" si="6"/>
        <v>4206.219999999999</v>
      </c>
      <c r="Y20" s="285">
        <f t="shared" si="7"/>
        <v>-0.15175858609392734</v>
      </c>
    </row>
    <row r="21" spans="1:25" ht="19.5" customHeight="1">
      <c r="A21" s="279" t="s">
        <v>366</v>
      </c>
      <c r="B21" s="280">
        <v>196.956</v>
      </c>
      <c r="C21" s="281">
        <v>85.28099999999999</v>
      </c>
      <c r="D21" s="282">
        <v>39.484</v>
      </c>
      <c r="E21" s="299">
        <v>0</v>
      </c>
      <c r="F21" s="282">
        <f t="shared" si="0"/>
        <v>321.72099999999995</v>
      </c>
      <c r="G21" s="283">
        <f t="shared" si="1"/>
        <v>0.006241133348425918</v>
      </c>
      <c r="H21" s="280">
        <v>195.911</v>
      </c>
      <c r="I21" s="281">
        <v>172.246</v>
      </c>
      <c r="J21" s="282"/>
      <c r="K21" s="281"/>
      <c r="L21" s="282">
        <f t="shared" si="2"/>
        <v>368.15700000000004</v>
      </c>
      <c r="M21" s="284">
        <f t="shared" si="3"/>
        <v>-0.12613097129757167</v>
      </c>
      <c r="N21" s="280">
        <v>1578.9550000000004</v>
      </c>
      <c r="O21" s="281">
        <v>947.876</v>
      </c>
      <c r="P21" s="282">
        <v>75.724</v>
      </c>
      <c r="Q21" s="281">
        <v>48.341</v>
      </c>
      <c r="R21" s="282">
        <f t="shared" si="4"/>
        <v>2650.896</v>
      </c>
      <c r="S21" s="283">
        <f t="shared" si="5"/>
        <v>0.005476385036604479</v>
      </c>
      <c r="T21" s="294">
        <v>719.2920000000001</v>
      </c>
      <c r="U21" s="281">
        <v>1260.991</v>
      </c>
      <c r="V21" s="282"/>
      <c r="W21" s="281"/>
      <c r="X21" s="282">
        <f t="shared" si="6"/>
        <v>1980.2830000000001</v>
      </c>
      <c r="Y21" s="285">
        <f t="shared" si="7"/>
        <v>0.33864503204844976</v>
      </c>
    </row>
    <row r="22" spans="1:25" ht="19.5" customHeight="1">
      <c r="A22" s="279" t="s">
        <v>364</v>
      </c>
      <c r="B22" s="280">
        <v>36.049</v>
      </c>
      <c r="C22" s="281">
        <v>1.864</v>
      </c>
      <c r="D22" s="282">
        <v>0.03</v>
      </c>
      <c r="E22" s="299">
        <v>0</v>
      </c>
      <c r="F22" s="282">
        <f t="shared" si="0"/>
        <v>37.943</v>
      </c>
      <c r="G22" s="283">
        <f t="shared" si="1"/>
        <v>0.0007360642377691372</v>
      </c>
      <c r="H22" s="280">
        <v>367.856</v>
      </c>
      <c r="I22" s="281">
        <v>135.98499999999999</v>
      </c>
      <c r="J22" s="282">
        <v>0.6890000000000001</v>
      </c>
      <c r="K22" s="281">
        <v>0.124</v>
      </c>
      <c r="L22" s="282">
        <f t="shared" si="2"/>
        <v>504.65400000000005</v>
      </c>
      <c r="M22" s="284">
        <f t="shared" si="3"/>
        <v>-0.9248138328438891</v>
      </c>
      <c r="N22" s="280">
        <v>1362.1080000000004</v>
      </c>
      <c r="O22" s="281">
        <v>561.6709999999998</v>
      </c>
      <c r="P22" s="282">
        <v>57.217000000000006</v>
      </c>
      <c r="Q22" s="281">
        <v>116.96800000000002</v>
      </c>
      <c r="R22" s="282">
        <f t="shared" si="4"/>
        <v>2097.9640000000004</v>
      </c>
      <c r="S22" s="283">
        <f t="shared" si="5"/>
        <v>0.004334103886736742</v>
      </c>
      <c r="T22" s="294">
        <v>2694.8929999999996</v>
      </c>
      <c r="U22" s="281">
        <v>1482.0250000000005</v>
      </c>
      <c r="V22" s="282">
        <v>140.935</v>
      </c>
      <c r="W22" s="281">
        <v>10.099000000000002</v>
      </c>
      <c r="X22" s="282">
        <f t="shared" si="6"/>
        <v>4327.952</v>
      </c>
      <c r="Y22" s="285">
        <f t="shared" si="7"/>
        <v>-0.5152524796947839</v>
      </c>
    </row>
    <row r="23" spans="1:25" ht="18.75" customHeight="1">
      <c r="A23" s="279" t="s">
        <v>365</v>
      </c>
      <c r="B23" s="280">
        <v>21.889</v>
      </c>
      <c r="C23" s="281">
        <v>0.262</v>
      </c>
      <c r="D23" s="282">
        <v>9.324</v>
      </c>
      <c r="E23" s="281">
        <v>5.07</v>
      </c>
      <c r="F23" s="282">
        <f t="shared" si="0"/>
        <v>36.545</v>
      </c>
      <c r="G23" s="283">
        <f t="shared" si="1"/>
        <v>0.0007089441417197671</v>
      </c>
      <c r="H23" s="280">
        <v>22.147</v>
      </c>
      <c r="I23" s="281">
        <v>0</v>
      </c>
      <c r="J23" s="282"/>
      <c r="K23" s="281"/>
      <c r="L23" s="282">
        <f t="shared" si="2"/>
        <v>22.147</v>
      </c>
      <c r="M23" s="284">
        <f t="shared" si="3"/>
        <v>0.6501106244638102</v>
      </c>
      <c r="N23" s="280">
        <v>187.568</v>
      </c>
      <c r="O23" s="281">
        <v>6.710000000000001</v>
      </c>
      <c r="P23" s="282">
        <v>9.324</v>
      </c>
      <c r="Q23" s="281">
        <v>67.744</v>
      </c>
      <c r="R23" s="282">
        <f t="shared" si="4"/>
        <v>271.346</v>
      </c>
      <c r="S23" s="283">
        <f t="shared" si="5"/>
        <v>0.0005605633620264541</v>
      </c>
      <c r="T23" s="294">
        <v>229.235</v>
      </c>
      <c r="U23" s="281">
        <v>3.6899999999999995</v>
      </c>
      <c r="V23" s="282">
        <v>0</v>
      </c>
      <c r="W23" s="281">
        <v>24.735</v>
      </c>
      <c r="X23" s="282">
        <f t="shared" si="6"/>
        <v>257.66</v>
      </c>
      <c r="Y23" s="285">
        <f t="shared" si="7"/>
        <v>0.053116510129628036</v>
      </c>
    </row>
    <row r="24" spans="1:25" ht="19.5" customHeight="1" thickBot="1">
      <c r="A24" s="286" t="s">
        <v>51</v>
      </c>
      <c r="B24" s="287">
        <v>0</v>
      </c>
      <c r="C24" s="288">
        <v>0</v>
      </c>
      <c r="D24" s="289">
        <v>0</v>
      </c>
      <c r="E24" s="288">
        <v>0</v>
      </c>
      <c r="F24" s="289">
        <f t="shared" si="0"/>
        <v>0</v>
      </c>
      <c r="G24" s="290">
        <f t="shared" si="1"/>
        <v>0</v>
      </c>
      <c r="H24" s="287">
        <v>0</v>
      </c>
      <c r="I24" s="288">
        <v>0</v>
      </c>
      <c r="J24" s="289"/>
      <c r="K24" s="288"/>
      <c r="L24" s="289">
        <f t="shared" si="2"/>
        <v>0</v>
      </c>
      <c r="M24" s="284" t="str">
        <f t="shared" si="3"/>
        <v>         /0</v>
      </c>
      <c r="N24" s="287">
        <v>0</v>
      </c>
      <c r="O24" s="288">
        <v>0</v>
      </c>
      <c r="P24" s="289">
        <v>0</v>
      </c>
      <c r="Q24" s="288">
        <v>30.037</v>
      </c>
      <c r="R24" s="289">
        <f t="shared" si="4"/>
        <v>30.037</v>
      </c>
      <c r="S24" s="290">
        <f t="shared" si="5"/>
        <v>6.20522937695363E-05</v>
      </c>
      <c r="T24" s="295">
        <v>0</v>
      </c>
      <c r="U24" s="288">
        <v>0</v>
      </c>
      <c r="V24" s="289"/>
      <c r="W24" s="288"/>
      <c r="X24" s="289">
        <f t="shared" si="6"/>
        <v>0</v>
      </c>
      <c r="Y24" s="292" t="str">
        <f t="shared" si="7"/>
        <v>         /0</v>
      </c>
    </row>
    <row r="25" spans="1:25" s="142" customFormat="1" ht="19.5" customHeight="1">
      <c r="A25" s="151" t="s">
        <v>54</v>
      </c>
      <c r="B25" s="148">
        <f>SUM(B26:B31)</f>
        <v>2878.486</v>
      </c>
      <c r="C25" s="147">
        <f>SUM(C26:C31)</f>
        <v>2484.626</v>
      </c>
      <c r="D25" s="146">
        <f>SUM(D26:D31)</f>
        <v>481.17</v>
      </c>
      <c r="E25" s="147">
        <f>SUM(E26:E31)</f>
        <v>511.837</v>
      </c>
      <c r="F25" s="146">
        <f t="shared" si="0"/>
        <v>6356.119000000001</v>
      </c>
      <c r="G25" s="149">
        <f t="shared" si="1"/>
        <v>0.12330368940001928</v>
      </c>
      <c r="H25" s="148">
        <f>SUM(H26:H31)</f>
        <v>1516.6450000000002</v>
      </c>
      <c r="I25" s="147">
        <f>SUM(I26:I31)</f>
        <v>2242.7610000000004</v>
      </c>
      <c r="J25" s="146">
        <f>SUM(J26:J31)</f>
        <v>321.149</v>
      </c>
      <c r="K25" s="147">
        <f>SUM(K26:K31)</f>
        <v>305.423</v>
      </c>
      <c r="L25" s="146">
        <f t="shared" si="2"/>
        <v>4385.978000000001</v>
      </c>
      <c r="M25" s="150">
        <f aca="true" t="shared" si="8" ref="M25:M44">IF(ISERROR(F25/L25-1),"         /0",(F25/L25-1))</f>
        <v>0.4491908076146298</v>
      </c>
      <c r="N25" s="148">
        <f>SUM(N26:N31)</f>
        <v>23785.471000000005</v>
      </c>
      <c r="O25" s="147">
        <f>SUM(O26:O31)</f>
        <v>23979.327999999998</v>
      </c>
      <c r="P25" s="146">
        <f>SUM(P26:P31)</f>
        <v>5219.249</v>
      </c>
      <c r="Q25" s="147">
        <f>SUM(Q26:Q31)</f>
        <v>4513.156</v>
      </c>
      <c r="R25" s="146">
        <f t="shared" si="4"/>
        <v>57497.204</v>
      </c>
      <c r="S25" s="149">
        <f t="shared" si="5"/>
        <v>0.11878128286896023</v>
      </c>
      <c r="T25" s="148">
        <f>SUM(T26:T31)</f>
        <v>12201.992</v>
      </c>
      <c r="U25" s="147">
        <f>SUM(U26:U31)</f>
        <v>17055.608999999997</v>
      </c>
      <c r="V25" s="146">
        <f>SUM(V26:V31)</f>
        <v>1592.414</v>
      </c>
      <c r="W25" s="147">
        <f>SUM(W26:W31)</f>
        <v>1377.0520000000001</v>
      </c>
      <c r="X25" s="146">
        <f t="shared" si="6"/>
        <v>32227.066999999995</v>
      </c>
      <c r="Y25" s="143">
        <f t="shared" si="7"/>
        <v>0.7841277333739372</v>
      </c>
    </row>
    <row r="26" spans="1:25" ht="19.5" customHeight="1">
      <c r="A26" s="272" t="s">
        <v>373</v>
      </c>
      <c r="B26" s="273">
        <v>878.8370000000001</v>
      </c>
      <c r="C26" s="274">
        <v>509.266</v>
      </c>
      <c r="D26" s="275">
        <v>481.17</v>
      </c>
      <c r="E26" s="274">
        <v>0</v>
      </c>
      <c r="F26" s="275">
        <f t="shared" si="0"/>
        <v>1869.2730000000001</v>
      </c>
      <c r="G26" s="276">
        <f t="shared" si="1"/>
        <v>0.03626242010192733</v>
      </c>
      <c r="H26" s="273">
        <v>101.14</v>
      </c>
      <c r="I26" s="274">
        <v>132.226</v>
      </c>
      <c r="J26" s="275">
        <v>321.149</v>
      </c>
      <c r="K26" s="274"/>
      <c r="L26" s="275">
        <f t="shared" si="2"/>
        <v>554.515</v>
      </c>
      <c r="M26" s="277">
        <f t="shared" si="8"/>
        <v>2.3710052929136274</v>
      </c>
      <c r="N26" s="273">
        <v>6835.642999999999</v>
      </c>
      <c r="O26" s="274">
        <v>3999.8160000000003</v>
      </c>
      <c r="P26" s="275">
        <v>5219.249</v>
      </c>
      <c r="Q26" s="274">
        <v>40.074</v>
      </c>
      <c r="R26" s="275">
        <f t="shared" si="4"/>
        <v>16094.782</v>
      </c>
      <c r="S26" s="276">
        <f t="shared" si="5"/>
        <v>0.03324959685789677</v>
      </c>
      <c r="T26" s="273">
        <v>1001.357</v>
      </c>
      <c r="U26" s="274">
        <v>1078.522</v>
      </c>
      <c r="V26" s="275">
        <v>1494.946</v>
      </c>
      <c r="W26" s="274"/>
      <c r="X26" s="275">
        <f t="shared" si="6"/>
        <v>3574.825</v>
      </c>
      <c r="Y26" s="278">
        <f t="shared" si="7"/>
        <v>3.5022573132950567</v>
      </c>
    </row>
    <row r="27" spans="1:25" ht="19.5" customHeight="1">
      <c r="A27" s="279" t="s">
        <v>368</v>
      </c>
      <c r="B27" s="280">
        <v>774.252</v>
      </c>
      <c r="C27" s="281">
        <v>1070.01</v>
      </c>
      <c r="D27" s="282">
        <v>0</v>
      </c>
      <c r="E27" s="281">
        <v>0</v>
      </c>
      <c r="F27" s="282">
        <f t="shared" si="0"/>
        <v>1844.262</v>
      </c>
      <c r="G27" s="283">
        <f t="shared" si="1"/>
        <v>0.035777226452220035</v>
      </c>
      <c r="H27" s="280">
        <v>528.749</v>
      </c>
      <c r="I27" s="281">
        <v>1155.971</v>
      </c>
      <c r="J27" s="282">
        <v>0</v>
      </c>
      <c r="K27" s="281">
        <v>0.15</v>
      </c>
      <c r="L27" s="282">
        <f t="shared" si="2"/>
        <v>1684.8700000000001</v>
      </c>
      <c r="M27" s="284">
        <f t="shared" si="8"/>
        <v>0.09460195742104727</v>
      </c>
      <c r="N27" s="280">
        <v>6821.973000000002</v>
      </c>
      <c r="O27" s="281">
        <v>12126.011999999999</v>
      </c>
      <c r="P27" s="282">
        <v>0</v>
      </c>
      <c r="Q27" s="281">
        <v>0</v>
      </c>
      <c r="R27" s="282">
        <f t="shared" si="4"/>
        <v>18947.985</v>
      </c>
      <c r="S27" s="283">
        <f t="shared" si="5"/>
        <v>0.03914392021709117</v>
      </c>
      <c r="T27" s="280">
        <v>4334.819999999999</v>
      </c>
      <c r="U27" s="281">
        <v>9221.409999999998</v>
      </c>
      <c r="V27" s="282">
        <v>0</v>
      </c>
      <c r="W27" s="281">
        <v>0.15</v>
      </c>
      <c r="X27" s="282">
        <f t="shared" si="6"/>
        <v>13556.379999999996</v>
      </c>
      <c r="Y27" s="285">
        <f t="shared" si="7"/>
        <v>0.39771716343153596</v>
      </c>
    </row>
    <row r="28" spans="1:25" ht="19.5" customHeight="1">
      <c r="A28" s="279" t="s">
        <v>394</v>
      </c>
      <c r="B28" s="280">
        <v>980.44</v>
      </c>
      <c r="C28" s="281">
        <v>68.052</v>
      </c>
      <c r="D28" s="282">
        <v>0</v>
      </c>
      <c r="E28" s="281">
        <v>0</v>
      </c>
      <c r="F28" s="282">
        <f>SUM(B28:E28)</f>
        <v>1048.492</v>
      </c>
      <c r="G28" s="283">
        <f>F28/$F$9</f>
        <v>0.020339916843344973</v>
      </c>
      <c r="H28" s="280">
        <v>766.788</v>
      </c>
      <c r="I28" s="281">
        <v>86.055</v>
      </c>
      <c r="J28" s="282"/>
      <c r="K28" s="281"/>
      <c r="L28" s="282">
        <f>SUM(H28:K28)</f>
        <v>852.8430000000001</v>
      </c>
      <c r="M28" s="284">
        <f>IF(ISERROR(F28/L28-1),"         /0",(F28/L28-1))</f>
        <v>0.22940799185782135</v>
      </c>
      <c r="N28" s="280">
        <v>7238.6950000000015</v>
      </c>
      <c r="O28" s="281">
        <v>640.487</v>
      </c>
      <c r="P28" s="282"/>
      <c r="Q28" s="281"/>
      <c r="R28" s="282">
        <f>SUM(N28:Q28)</f>
        <v>7879.182000000002</v>
      </c>
      <c r="S28" s="283">
        <f>R28/$R$9</f>
        <v>0.01627730186528757</v>
      </c>
      <c r="T28" s="280">
        <v>5457.432000000001</v>
      </c>
      <c r="U28" s="281">
        <v>919.0089999999998</v>
      </c>
      <c r="V28" s="282">
        <v>96.968</v>
      </c>
      <c r="W28" s="281">
        <v>11.984</v>
      </c>
      <c r="X28" s="282">
        <f>SUM(T28:W28)</f>
        <v>6485.393000000001</v>
      </c>
      <c r="Y28" s="285">
        <f>IF(ISERROR(R28/X28-1),"         /0",IF(R28/X28&gt;5,"  *  ",(R28/X28-1)))</f>
        <v>0.2149120338582411</v>
      </c>
    </row>
    <row r="29" spans="1:25" ht="19.5" customHeight="1">
      <c r="A29" s="279" t="s">
        <v>371</v>
      </c>
      <c r="B29" s="280">
        <v>11.671000000000001</v>
      </c>
      <c r="C29" s="281">
        <v>326.768</v>
      </c>
      <c r="D29" s="282">
        <v>0</v>
      </c>
      <c r="E29" s="281">
        <v>511.837</v>
      </c>
      <c r="F29" s="282">
        <f t="shared" si="0"/>
        <v>850.276</v>
      </c>
      <c r="G29" s="283">
        <f t="shared" si="1"/>
        <v>0.016494682967435125</v>
      </c>
      <c r="H29" s="280">
        <v>43.013000000000005</v>
      </c>
      <c r="I29" s="281">
        <v>380.52200000000005</v>
      </c>
      <c r="J29" s="282"/>
      <c r="K29" s="281"/>
      <c r="L29" s="282">
        <f t="shared" si="2"/>
        <v>423.5350000000001</v>
      </c>
      <c r="M29" s="284" t="s">
        <v>45</v>
      </c>
      <c r="N29" s="280">
        <v>309.2049999999999</v>
      </c>
      <c r="O29" s="281">
        <v>2855.9389999999994</v>
      </c>
      <c r="P29" s="282"/>
      <c r="Q29" s="281">
        <v>881.115</v>
      </c>
      <c r="R29" s="282">
        <f t="shared" si="4"/>
        <v>4046.258999999999</v>
      </c>
      <c r="S29" s="283">
        <f t="shared" si="5"/>
        <v>0.008359012289364124</v>
      </c>
      <c r="T29" s="280">
        <v>827.9020000000002</v>
      </c>
      <c r="U29" s="281">
        <v>2685.1789999999996</v>
      </c>
      <c r="V29" s="282"/>
      <c r="W29" s="281"/>
      <c r="X29" s="282">
        <f t="shared" si="6"/>
        <v>3513.0809999999997</v>
      </c>
      <c r="Y29" s="285">
        <f t="shared" si="7"/>
        <v>0.1517693443447503</v>
      </c>
    </row>
    <row r="30" spans="1:25" ht="19.5" customHeight="1">
      <c r="A30" s="279" t="s">
        <v>369</v>
      </c>
      <c r="B30" s="280">
        <v>228.522</v>
      </c>
      <c r="C30" s="281">
        <v>261.866</v>
      </c>
      <c r="D30" s="282">
        <v>0</v>
      </c>
      <c r="E30" s="281">
        <v>0</v>
      </c>
      <c r="F30" s="282">
        <f t="shared" si="0"/>
        <v>490.388</v>
      </c>
      <c r="G30" s="283">
        <f t="shared" si="1"/>
        <v>0.009513139958124863</v>
      </c>
      <c r="H30" s="280">
        <v>61.438</v>
      </c>
      <c r="I30" s="281">
        <v>216.875</v>
      </c>
      <c r="J30" s="282">
        <v>0</v>
      </c>
      <c r="K30" s="281"/>
      <c r="L30" s="282">
        <f t="shared" si="2"/>
        <v>278.313</v>
      </c>
      <c r="M30" s="284">
        <f t="shared" si="8"/>
        <v>0.7620017749799686</v>
      </c>
      <c r="N30" s="280">
        <v>2256.3490000000006</v>
      </c>
      <c r="O30" s="281">
        <v>2259.572</v>
      </c>
      <c r="P30" s="282">
        <v>0</v>
      </c>
      <c r="Q30" s="281">
        <v>0</v>
      </c>
      <c r="R30" s="282">
        <f t="shared" si="4"/>
        <v>4515.921</v>
      </c>
      <c r="S30" s="283">
        <f t="shared" si="5"/>
        <v>0.009329269119153652</v>
      </c>
      <c r="T30" s="280">
        <v>333.3840000000001</v>
      </c>
      <c r="U30" s="281">
        <v>1062.895</v>
      </c>
      <c r="V30" s="282">
        <v>0</v>
      </c>
      <c r="W30" s="281">
        <v>0</v>
      </c>
      <c r="X30" s="282">
        <f t="shared" si="6"/>
        <v>1396.279</v>
      </c>
      <c r="Y30" s="285">
        <f t="shared" si="7"/>
        <v>2.234254042351135</v>
      </c>
    </row>
    <row r="31" spans="1:25" ht="19.5" customHeight="1" thickBot="1">
      <c r="A31" s="279" t="s">
        <v>51</v>
      </c>
      <c r="B31" s="280">
        <v>4.764</v>
      </c>
      <c r="C31" s="281">
        <v>248.664</v>
      </c>
      <c r="D31" s="282">
        <v>0</v>
      </c>
      <c r="E31" s="281">
        <v>0</v>
      </c>
      <c r="F31" s="282">
        <f t="shared" si="0"/>
        <v>253.428</v>
      </c>
      <c r="G31" s="283">
        <f t="shared" si="1"/>
        <v>0.004916303076966949</v>
      </c>
      <c r="H31" s="280">
        <v>15.517</v>
      </c>
      <c r="I31" s="281">
        <v>271.112</v>
      </c>
      <c r="J31" s="282">
        <v>0</v>
      </c>
      <c r="K31" s="281">
        <v>305.273</v>
      </c>
      <c r="L31" s="282">
        <f t="shared" si="2"/>
        <v>591.902</v>
      </c>
      <c r="M31" s="284">
        <f t="shared" si="8"/>
        <v>-0.5718412845369674</v>
      </c>
      <c r="N31" s="280">
        <v>323.60600000000005</v>
      </c>
      <c r="O31" s="281">
        <v>2097.5020000000004</v>
      </c>
      <c r="P31" s="282">
        <v>0</v>
      </c>
      <c r="Q31" s="281">
        <v>3591.967</v>
      </c>
      <c r="R31" s="282">
        <f t="shared" si="4"/>
        <v>6013.075000000001</v>
      </c>
      <c r="S31" s="283">
        <f t="shared" si="5"/>
        <v>0.012422182520166948</v>
      </c>
      <c r="T31" s="280">
        <v>247.09699999999998</v>
      </c>
      <c r="U31" s="281">
        <v>2088.594</v>
      </c>
      <c r="V31" s="282">
        <v>0.5</v>
      </c>
      <c r="W31" s="281">
        <v>1364.9180000000001</v>
      </c>
      <c r="X31" s="282">
        <f t="shared" si="6"/>
        <v>3701.109</v>
      </c>
      <c r="Y31" s="285">
        <f t="shared" si="7"/>
        <v>0.6246684439717936</v>
      </c>
    </row>
    <row r="32" spans="1:25" s="142" customFormat="1" ht="15">
      <c r="A32" s="151" t="s">
        <v>53</v>
      </c>
      <c r="B32" s="148">
        <f>SUM(B33:B39)</f>
        <v>2545.863</v>
      </c>
      <c r="C32" s="147">
        <f>SUM(C33:C39)</f>
        <v>1643.3829999999996</v>
      </c>
      <c r="D32" s="146">
        <f>SUM(D33:D39)</f>
        <v>1114.607</v>
      </c>
      <c r="E32" s="147">
        <f>SUM(E33:E39)</f>
        <v>916.769</v>
      </c>
      <c r="F32" s="146">
        <f t="shared" si="0"/>
        <v>6220.621999999999</v>
      </c>
      <c r="G32" s="149">
        <f t="shared" si="1"/>
        <v>0.12067515459715694</v>
      </c>
      <c r="H32" s="148">
        <f>SUM(H33:H39)</f>
        <v>2503.2560000000008</v>
      </c>
      <c r="I32" s="147">
        <f>SUM(I33:I39)</f>
        <v>2062.776</v>
      </c>
      <c r="J32" s="146">
        <f>SUM(J33:J39)</f>
        <v>333.928</v>
      </c>
      <c r="K32" s="147">
        <f>SUM(K33:K39)</f>
        <v>500.231</v>
      </c>
      <c r="L32" s="146">
        <f t="shared" si="2"/>
        <v>5400.191000000001</v>
      </c>
      <c r="M32" s="150">
        <f t="shared" si="8"/>
        <v>0.15192629297741478</v>
      </c>
      <c r="N32" s="148">
        <f>SUM(N33:N39)</f>
        <v>22241.958</v>
      </c>
      <c r="O32" s="147">
        <f>SUM(O33:O39)</f>
        <v>14915.832999999993</v>
      </c>
      <c r="P32" s="146">
        <f>SUM(P33:P39)</f>
        <v>4863.893</v>
      </c>
      <c r="Q32" s="147">
        <f>SUM(Q33:Q39)</f>
        <v>3927.571</v>
      </c>
      <c r="R32" s="146">
        <f t="shared" si="4"/>
        <v>45949.25499999999</v>
      </c>
      <c r="S32" s="149">
        <f t="shared" si="5"/>
        <v>0.09492481505314561</v>
      </c>
      <c r="T32" s="148">
        <f>SUM(T33:T39)</f>
        <v>25059.205999999995</v>
      </c>
      <c r="U32" s="147">
        <f>SUM(U33:U39)</f>
        <v>16176.342999999993</v>
      </c>
      <c r="V32" s="146">
        <f>SUM(V33:V39)</f>
        <v>2357.378</v>
      </c>
      <c r="W32" s="147">
        <f>SUM(W33:W39)</f>
        <v>1909.1080000000002</v>
      </c>
      <c r="X32" s="146">
        <f t="shared" si="6"/>
        <v>45502.03499999998</v>
      </c>
      <c r="Y32" s="143">
        <f t="shared" si="7"/>
        <v>0.009828571403454944</v>
      </c>
    </row>
    <row r="33" spans="1:25" s="105" customFormat="1" ht="19.5" customHeight="1">
      <c r="A33" s="272" t="s">
        <v>380</v>
      </c>
      <c r="B33" s="273">
        <v>1630.1889999999996</v>
      </c>
      <c r="C33" s="274">
        <v>1016.0489999999998</v>
      </c>
      <c r="D33" s="275">
        <v>590.6759999999999</v>
      </c>
      <c r="E33" s="274">
        <v>452.647</v>
      </c>
      <c r="F33" s="275">
        <f t="shared" si="0"/>
        <v>3689.5609999999992</v>
      </c>
      <c r="G33" s="276">
        <f t="shared" si="1"/>
        <v>0.07157456988555821</v>
      </c>
      <c r="H33" s="273">
        <v>1728.2270000000003</v>
      </c>
      <c r="I33" s="274">
        <v>1431.5439999999999</v>
      </c>
      <c r="J33" s="275">
        <v>0</v>
      </c>
      <c r="K33" s="274">
        <v>0</v>
      </c>
      <c r="L33" s="275">
        <f t="shared" si="2"/>
        <v>3159.771</v>
      </c>
      <c r="M33" s="277">
        <f t="shared" si="8"/>
        <v>0.16766721385821914</v>
      </c>
      <c r="N33" s="273">
        <v>15079.601</v>
      </c>
      <c r="O33" s="274">
        <v>9650.563999999997</v>
      </c>
      <c r="P33" s="275">
        <v>1725.716</v>
      </c>
      <c r="Q33" s="274">
        <v>1181.29</v>
      </c>
      <c r="R33" s="275">
        <f t="shared" si="4"/>
        <v>27637.171</v>
      </c>
      <c r="S33" s="276">
        <f t="shared" si="5"/>
        <v>0.057094578481569715</v>
      </c>
      <c r="T33" s="293">
        <v>17288.664999999994</v>
      </c>
      <c r="U33" s="274">
        <v>11478.138999999994</v>
      </c>
      <c r="V33" s="275">
        <v>77.84</v>
      </c>
      <c r="W33" s="274">
        <v>76.929</v>
      </c>
      <c r="X33" s="275">
        <f t="shared" si="6"/>
        <v>28921.57299999999</v>
      </c>
      <c r="Y33" s="278">
        <f t="shared" si="7"/>
        <v>-0.044409825150243054</v>
      </c>
    </row>
    <row r="34" spans="1:25" s="105" customFormat="1" ht="19.5" customHeight="1">
      <c r="A34" s="279" t="s">
        <v>381</v>
      </c>
      <c r="B34" s="280">
        <v>646.1980000000001</v>
      </c>
      <c r="C34" s="281">
        <v>540.072</v>
      </c>
      <c r="D34" s="282">
        <v>523.931</v>
      </c>
      <c r="E34" s="281">
        <v>464.122</v>
      </c>
      <c r="F34" s="282">
        <f aca="true" t="shared" si="9" ref="F34:F39">SUM(B34:E34)</f>
        <v>2174.323</v>
      </c>
      <c r="G34" s="283">
        <f aca="true" t="shared" si="10" ref="G34:G39">F34/$F$9</f>
        <v>0.04218014921484605</v>
      </c>
      <c r="H34" s="280">
        <v>531.6440000000001</v>
      </c>
      <c r="I34" s="281">
        <v>406.70500000000004</v>
      </c>
      <c r="J34" s="282">
        <v>333.312</v>
      </c>
      <c r="K34" s="281">
        <v>490.358</v>
      </c>
      <c r="L34" s="282">
        <f aca="true" t="shared" si="11" ref="L34:L39">SUM(H34:K34)</f>
        <v>1762.019</v>
      </c>
      <c r="M34" s="284">
        <f aca="true" t="shared" si="12" ref="M34:M39">IF(ISERROR(F34/L34-1),"         /0",(F34/L34-1))</f>
        <v>0.23399520663511564</v>
      </c>
      <c r="N34" s="280">
        <v>4865.258000000001</v>
      </c>
      <c r="O34" s="281">
        <v>4300.967</v>
      </c>
      <c r="P34" s="282">
        <v>2997.325</v>
      </c>
      <c r="Q34" s="281">
        <v>2449.807</v>
      </c>
      <c r="R34" s="282">
        <f aca="true" t="shared" si="13" ref="R34:R39">SUM(N34:Q34)</f>
        <v>14613.357</v>
      </c>
      <c r="S34" s="283">
        <f aca="true" t="shared" si="14" ref="S34:S39">R34/$R$9</f>
        <v>0.030189177398645333</v>
      </c>
      <c r="T34" s="294">
        <v>5088.018000000001</v>
      </c>
      <c r="U34" s="281">
        <v>3140.821999999999</v>
      </c>
      <c r="V34" s="282">
        <v>2265.512</v>
      </c>
      <c r="W34" s="281">
        <v>1736.3220000000001</v>
      </c>
      <c r="X34" s="282">
        <f>SUM(T34:W34)</f>
        <v>12230.674</v>
      </c>
      <c r="Y34" s="285">
        <f aca="true" t="shared" si="15" ref="Y34:Y39">IF(ISERROR(R34/X34-1),"         /0",IF(R34/X34&gt;5,"  *  ",(R34/X34-1)))</f>
        <v>0.19481207658711197</v>
      </c>
    </row>
    <row r="35" spans="1:25" s="105" customFormat="1" ht="19.5" customHeight="1">
      <c r="A35" s="279" t="s">
        <v>384</v>
      </c>
      <c r="B35" s="280">
        <v>98.12099999999998</v>
      </c>
      <c r="C35" s="281">
        <v>47.915000000000006</v>
      </c>
      <c r="D35" s="282">
        <v>0</v>
      </c>
      <c r="E35" s="281">
        <v>0</v>
      </c>
      <c r="F35" s="282">
        <f t="shared" si="9"/>
        <v>146.036</v>
      </c>
      <c r="G35" s="283">
        <f t="shared" si="10"/>
        <v>0.002832983080590721</v>
      </c>
      <c r="H35" s="280">
        <v>101.69900000000001</v>
      </c>
      <c r="I35" s="281">
        <v>32.096000000000004</v>
      </c>
      <c r="J35" s="282"/>
      <c r="K35" s="281"/>
      <c r="L35" s="282">
        <f t="shared" si="11"/>
        <v>133.79500000000002</v>
      </c>
      <c r="M35" s="284">
        <f t="shared" si="12"/>
        <v>0.09149071340483572</v>
      </c>
      <c r="N35" s="280">
        <v>902.9439999999997</v>
      </c>
      <c r="O35" s="281">
        <v>327.72</v>
      </c>
      <c r="P35" s="282">
        <v>0</v>
      </c>
      <c r="Q35" s="281">
        <v>0</v>
      </c>
      <c r="R35" s="282">
        <f t="shared" si="13"/>
        <v>1230.6639999999998</v>
      </c>
      <c r="S35" s="283">
        <f t="shared" si="14"/>
        <v>0.0025423818643537177</v>
      </c>
      <c r="T35" s="294">
        <v>1141.07</v>
      </c>
      <c r="U35" s="281">
        <v>331.2610000000001</v>
      </c>
      <c r="V35" s="282"/>
      <c r="W35" s="281">
        <v>0</v>
      </c>
      <c r="X35" s="282">
        <f>SUM(T35:W35)</f>
        <v>1472.3310000000001</v>
      </c>
      <c r="Y35" s="285">
        <f t="shared" si="15"/>
        <v>-0.16413904210398367</v>
      </c>
    </row>
    <row r="36" spans="1:25" s="105" customFormat="1" ht="19.5" customHeight="1">
      <c r="A36" s="279" t="s">
        <v>382</v>
      </c>
      <c r="B36" s="280">
        <v>93.229</v>
      </c>
      <c r="C36" s="281">
        <v>13.805</v>
      </c>
      <c r="D36" s="282">
        <v>0</v>
      </c>
      <c r="E36" s="281">
        <v>0</v>
      </c>
      <c r="F36" s="282">
        <f t="shared" si="9"/>
        <v>107.03399999999999</v>
      </c>
      <c r="G36" s="283">
        <f t="shared" si="10"/>
        <v>0.002076375079076031</v>
      </c>
      <c r="H36" s="280">
        <v>57.618</v>
      </c>
      <c r="I36" s="281">
        <v>56.782000000000004</v>
      </c>
      <c r="J36" s="282"/>
      <c r="K36" s="281"/>
      <c r="L36" s="282">
        <f t="shared" si="11"/>
        <v>114.4</v>
      </c>
      <c r="M36" s="284">
        <f t="shared" si="12"/>
        <v>-0.064388111888112</v>
      </c>
      <c r="N36" s="280">
        <v>715.958</v>
      </c>
      <c r="O36" s="281">
        <v>335.77500000000003</v>
      </c>
      <c r="P36" s="282">
        <v>54.872</v>
      </c>
      <c r="Q36" s="281">
        <v>13.019</v>
      </c>
      <c r="R36" s="282">
        <f t="shared" si="13"/>
        <v>1119.624</v>
      </c>
      <c r="S36" s="283">
        <f t="shared" si="14"/>
        <v>0.0023129885594241543</v>
      </c>
      <c r="T36" s="294">
        <v>618.7230000000001</v>
      </c>
      <c r="U36" s="281">
        <v>273.771</v>
      </c>
      <c r="V36" s="282">
        <v>0</v>
      </c>
      <c r="W36" s="281">
        <v>0</v>
      </c>
      <c r="X36" s="282">
        <f>SUM(T36:W36)</f>
        <v>892.4940000000001</v>
      </c>
      <c r="Y36" s="285">
        <f t="shared" si="15"/>
        <v>0.25448910580911455</v>
      </c>
    </row>
    <row r="37" spans="1:25" s="105" customFormat="1" ht="19.5" customHeight="1">
      <c r="A37" s="279" t="s">
        <v>383</v>
      </c>
      <c r="B37" s="280">
        <v>63.983</v>
      </c>
      <c r="C37" s="281">
        <v>8.649</v>
      </c>
      <c r="D37" s="282">
        <v>0</v>
      </c>
      <c r="E37" s="281">
        <v>0</v>
      </c>
      <c r="F37" s="282">
        <f t="shared" si="9"/>
        <v>72.63199999999999</v>
      </c>
      <c r="G37" s="283">
        <f t="shared" si="10"/>
        <v>0.0014090034451057633</v>
      </c>
      <c r="H37" s="280">
        <v>42.033</v>
      </c>
      <c r="I37" s="281">
        <v>2.639</v>
      </c>
      <c r="J37" s="282">
        <v>0</v>
      </c>
      <c r="K37" s="281">
        <v>0</v>
      </c>
      <c r="L37" s="282">
        <f t="shared" si="11"/>
        <v>44.672000000000004</v>
      </c>
      <c r="M37" s="284">
        <f t="shared" si="12"/>
        <v>0.6258954154727789</v>
      </c>
      <c r="N37" s="280">
        <v>419.533</v>
      </c>
      <c r="O37" s="281">
        <v>63.62099999999999</v>
      </c>
      <c r="P37" s="282">
        <v>61.27</v>
      </c>
      <c r="Q37" s="281">
        <v>0.5499999999999999</v>
      </c>
      <c r="R37" s="282">
        <f t="shared" si="13"/>
        <v>544.9739999999999</v>
      </c>
      <c r="S37" s="283">
        <f t="shared" si="14"/>
        <v>0.0011258410208995332</v>
      </c>
      <c r="T37" s="294">
        <v>487.52599999999995</v>
      </c>
      <c r="U37" s="281">
        <v>35.870000000000005</v>
      </c>
      <c r="V37" s="282">
        <v>13</v>
      </c>
      <c r="W37" s="281">
        <v>4.35</v>
      </c>
      <c r="X37" s="282">
        <f>SUM(T37:W37)</f>
        <v>540.746</v>
      </c>
      <c r="Y37" s="285">
        <f t="shared" si="15"/>
        <v>0.00781882806345302</v>
      </c>
    </row>
    <row r="38" spans="1:25" s="105" customFormat="1" ht="19.5" customHeight="1">
      <c r="A38" s="279" t="s">
        <v>385</v>
      </c>
      <c r="B38" s="280">
        <v>13.171</v>
      </c>
      <c r="C38" s="281">
        <v>16.893</v>
      </c>
      <c r="D38" s="282">
        <v>0</v>
      </c>
      <c r="E38" s="281">
        <v>0</v>
      </c>
      <c r="F38" s="282">
        <f t="shared" si="9"/>
        <v>30.064</v>
      </c>
      <c r="G38" s="283">
        <f t="shared" si="10"/>
        <v>0.0005832178595338097</v>
      </c>
      <c r="H38" s="280">
        <v>38.07</v>
      </c>
      <c r="I38" s="281">
        <v>133.01</v>
      </c>
      <c r="J38" s="282">
        <v>0</v>
      </c>
      <c r="K38" s="281">
        <v>0</v>
      </c>
      <c r="L38" s="282">
        <f t="shared" si="11"/>
        <v>171.07999999999998</v>
      </c>
      <c r="M38" s="284">
        <f t="shared" si="12"/>
        <v>-0.8242693476736029</v>
      </c>
      <c r="N38" s="280">
        <v>207.575</v>
      </c>
      <c r="O38" s="281">
        <v>237.186</v>
      </c>
      <c r="P38" s="282">
        <v>0</v>
      </c>
      <c r="Q38" s="281">
        <v>282.755</v>
      </c>
      <c r="R38" s="282">
        <f t="shared" si="13"/>
        <v>727.516</v>
      </c>
      <c r="S38" s="283">
        <f t="shared" si="14"/>
        <v>0.0015029475831154235</v>
      </c>
      <c r="T38" s="294">
        <v>278.975</v>
      </c>
      <c r="U38" s="281">
        <v>900.4540000000001</v>
      </c>
      <c r="V38" s="282">
        <v>0</v>
      </c>
      <c r="W38" s="281">
        <v>0</v>
      </c>
      <c r="X38" s="282">
        <f>SUM(T38:W38)</f>
        <v>1179.429</v>
      </c>
      <c r="Y38" s="285">
        <f t="shared" si="15"/>
        <v>-0.3831625303430729</v>
      </c>
    </row>
    <row r="39" spans="1:25" s="105" customFormat="1" ht="19.5" customHeight="1" thickBot="1">
      <c r="A39" s="279" t="s">
        <v>51</v>
      </c>
      <c r="B39" s="280">
        <v>0.972</v>
      </c>
      <c r="C39" s="281">
        <v>0</v>
      </c>
      <c r="D39" s="282">
        <v>0</v>
      </c>
      <c r="E39" s="281">
        <v>0</v>
      </c>
      <c r="F39" s="282">
        <f t="shared" si="9"/>
        <v>0.972</v>
      </c>
      <c r="G39" s="283">
        <f t="shared" si="10"/>
        <v>1.8856032446343237E-05</v>
      </c>
      <c r="H39" s="280">
        <v>3.9650000000000003</v>
      </c>
      <c r="I39" s="281">
        <v>0</v>
      </c>
      <c r="J39" s="282">
        <v>0.616</v>
      </c>
      <c r="K39" s="281">
        <v>9.873</v>
      </c>
      <c r="L39" s="282">
        <f t="shared" si="11"/>
        <v>14.454</v>
      </c>
      <c r="M39" s="284">
        <f t="shared" si="12"/>
        <v>-0.9327521793275217</v>
      </c>
      <c r="N39" s="280">
        <v>51.089</v>
      </c>
      <c r="O39" s="281">
        <v>0</v>
      </c>
      <c r="P39" s="282">
        <v>24.71</v>
      </c>
      <c r="Q39" s="281">
        <v>0.15</v>
      </c>
      <c r="R39" s="282">
        <f t="shared" si="13"/>
        <v>75.94900000000001</v>
      </c>
      <c r="S39" s="283">
        <f t="shared" si="14"/>
        <v>0.00015690014513774724</v>
      </c>
      <c r="T39" s="294">
        <v>156.229</v>
      </c>
      <c r="U39" s="281">
        <v>16.026</v>
      </c>
      <c r="V39" s="282">
        <v>1.026</v>
      </c>
      <c r="W39" s="281">
        <v>91.507</v>
      </c>
      <c r="X39" s="282">
        <f t="shared" si="6"/>
        <v>264.788</v>
      </c>
      <c r="Y39" s="285">
        <f t="shared" si="15"/>
        <v>-0.7131705364291433</v>
      </c>
    </row>
    <row r="40" spans="1:25" s="142" customFormat="1" ht="19.5" customHeight="1">
      <c r="A40" s="151" t="s">
        <v>52</v>
      </c>
      <c r="B40" s="148">
        <f>SUM(B41:B43)</f>
        <v>389.432</v>
      </c>
      <c r="C40" s="147">
        <f>SUM(C41:C43)</f>
        <v>33.958</v>
      </c>
      <c r="D40" s="146">
        <f>SUM(D41:D43)</f>
        <v>124.79400000000001</v>
      </c>
      <c r="E40" s="147">
        <f>SUM(E41:E43)</f>
        <v>41.623</v>
      </c>
      <c r="F40" s="146">
        <f t="shared" si="0"/>
        <v>589.807</v>
      </c>
      <c r="G40" s="149">
        <f t="shared" si="1"/>
        <v>0.011441790050494205</v>
      </c>
      <c r="H40" s="148">
        <f>SUM(H41:H43)</f>
        <v>83.544</v>
      </c>
      <c r="I40" s="147">
        <f>SUM(I41:I43)</f>
        <v>44.321</v>
      </c>
      <c r="J40" s="146">
        <f>SUM(J41:J43)</f>
        <v>58.594</v>
      </c>
      <c r="K40" s="147">
        <f>SUM(K41:K43)</f>
        <v>39.687000000000005</v>
      </c>
      <c r="L40" s="146">
        <f t="shared" si="2"/>
        <v>226.14600000000002</v>
      </c>
      <c r="M40" s="150">
        <f t="shared" si="8"/>
        <v>1.6080806204841118</v>
      </c>
      <c r="N40" s="148">
        <f>SUM(N41:N43)</f>
        <v>1778.3539999999996</v>
      </c>
      <c r="O40" s="147">
        <f>SUM(O41:O43)</f>
        <v>136.938</v>
      </c>
      <c r="P40" s="146">
        <f>SUM(P41:P43)</f>
        <v>626.767</v>
      </c>
      <c r="Q40" s="147">
        <f>SUM(Q41:Q43)</f>
        <v>250.977</v>
      </c>
      <c r="R40" s="146">
        <f t="shared" si="4"/>
        <v>2793.035999999999</v>
      </c>
      <c r="S40" s="149">
        <f t="shared" si="5"/>
        <v>0.005770026646499004</v>
      </c>
      <c r="T40" s="148">
        <f>SUM(T41:T43)</f>
        <v>1033.1879999999999</v>
      </c>
      <c r="U40" s="147">
        <f>SUM(U41:U43)</f>
        <v>251.14799999999997</v>
      </c>
      <c r="V40" s="146">
        <f>SUM(V41:V43)</f>
        <v>445.735</v>
      </c>
      <c r="W40" s="147">
        <f>SUM(W41:W43)</f>
        <v>188.662</v>
      </c>
      <c r="X40" s="146">
        <f t="shared" si="6"/>
        <v>1918.733</v>
      </c>
      <c r="Y40" s="143">
        <f t="shared" si="7"/>
        <v>0.4556668384814351</v>
      </c>
    </row>
    <row r="41" spans="1:25" ht="19.5" customHeight="1">
      <c r="A41" s="272" t="s">
        <v>388</v>
      </c>
      <c r="B41" s="273">
        <v>363.196</v>
      </c>
      <c r="C41" s="274">
        <v>24.631</v>
      </c>
      <c r="D41" s="275">
        <v>56.725</v>
      </c>
      <c r="E41" s="274">
        <v>16.161</v>
      </c>
      <c r="F41" s="275">
        <f t="shared" si="0"/>
        <v>460.713</v>
      </c>
      <c r="G41" s="276">
        <f t="shared" si="1"/>
        <v>0.008937468391411659</v>
      </c>
      <c r="H41" s="273">
        <v>74.723</v>
      </c>
      <c r="I41" s="274">
        <v>1.599</v>
      </c>
      <c r="J41" s="275">
        <v>29.858</v>
      </c>
      <c r="K41" s="274">
        <v>12.562000000000001</v>
      </c>
      <c r="L41" s="275">
        <f t="shared" si="2"/>
        <v>118.742</v>
      </c>
      <c r="M41" s="277">
        <f t="shared" si="8"/>
        <v>2.8799498071449023</v>
      </c>
      <c r="N41" s="273">
        <v>1577.7529999999997</v>
      </c>
      <c r="O41" s="274">
        <v>106.81799999999998</v>
      </c>
      <c r="P41" s="275">
        <v>185.897</v>
      </c>
      <c r="Q41" s="274">
        <v>33.916</v>
      </c>
      <c r="R41" s="275">
        <f t="shared" si="4"/>
        <v>1904.3839999999996</v>
      </c>
      <c r="S41" s="276">
        <f t="shared" si="5"/>
        <v>0.003934194340913028</v>
      </c>
      <c r="T41" s="293">
        <v>791.75</v>
      </c>
      <c r="U41" s="274">
        <v>31.978</v>
      </c>
      <c r="V41" s="275">
        <v>46.949</v>
      </c>
      <c r="W41" s="274">
        <v>12.653</v>
      </c>
      <c r="X41" s="275">
        <f t="shared" si="6"/>
        <v>883.3299999999999</v>
      </c>
      <c r="Y41" s="278">
        <f t="shared" si="7"/>
        <v>1.1559145506209454</v>
      </c>
    </row>
    <row r="42" spans="1:25" ht="19.5" customHeight="1">
      <c r="A42" s="279" t="s">
        <v>389</v>
      </c>
      <c r="B42" s="280">
        <v>25.282</v>
      </c>
      <c r="C42" s="281">
        <v>9.327</v>
      </c>
      <c r="D42" s="282">
        <v>68.069</v>
      </c>
      <c r="E42" s="281">
        <v>24.144</v>
      </c>
      <c r="F42" s="282">
        <f>SUM(B42:E42)</f>
        <v>126.822</v>
      </c>
      <c r="G42" s="283">
        <f>F42/$F$9</f>
        <v>0.0024602466531997345</v>
      </c>
      <c r="H42" s="280">
        <v>8.821</v>
      </c>
      <c r="I42" s="281">
        <v>42.722</v>
      </c>
      <c r="J42" s="282">
        <v>28.386</v>
      </c>
      <c r="K42" s="281">
        <v>26.775000000000002</v>
      </c>
      <c r="L42" s="282">
        <f>SUM(H42:K42)</f>
        <v>106.70400000000001</v>
      </c>
      <c r="M42" s="284">
        <f>IF(ISERROR(F42/L42-1),"         /0",(F42/L42-1))</f>
        <v>0.18854026090868192</v>
      </c>
      <c r="N42" s="280">
        <v>195.588</v>
      </c>
      <c r="O42" s="281">
        <v>30.096000000000004</v>
      </c>
      <c r="P42" s="282">
        <v>439.90700000000004</v>
      </c>
      <c r="Q42" s="281">
        <v>160.365</v>
      </c>
      <c r="R42" s="282">
        <f>SUM(N42:Q42)</f>
        <v>825.956</v>
      </c>
      <c r="S42" s="283">
        <f>R42/$R$9</f>
        <v>0.0017063110281556459</v>
      </c>
      <c r="T42" s="294">
        <v>224.79</v>
      </c>
      <c r="U42" s="281">
        <v>219.16999999999996</v>
      </c>
      <c r="V42" s="282">
        <v>397.516</v>
      </c>
      <c r="W42" s="281">
        <v>82.16799999999999</v>
      </c>
      <c r="X42" s="282">
        <f>SUM(T42:W42)</f>
        <v>923.6439999999999</v>
      </c>
      <c r="Y42" s="285">
        <f>IF(ISERROR(R42/X42-1),"         /0",IF(R42/X42&gt;5,"  *  ",(R42/X42-1)))</f>
        <v>-0.10576369250490436</v>
      </c>
    </row>
    <row r="43" spans="1:25" ht="19.5" customHeight="1" thickBot="1">
      <c r="A43" s="279" t="s">
        <v>51</v>
      </c>
      <c r="B43" s="280">
        <v>0.954</v>
      </c>
      <c r="C43" s="281">
        <v>0</v>
      </c>
      <c r="D43" s="282">
        <v>0</v>
      </c>
      <c r="E43" s="281">
        <v>1.318</v>
      </c>
      <c r="F43" s="282">
        <f>SUM(B43:E43)</f>
        <v>2.2720000000000002</v>
      </c>
      <c r="G43" s="283">
        <f>F43/$F$9</f>
        <v>4.4075005882810536E-05</v>
      </c>
      <c r="H43" s="280">
        <v>0</v>
      </c>
      <c r="I43" s="281">
        <v>0</v>
      </c>
      <c r="J43" s="282">
        <v>0.35</v>
      </c>
      <c r="K43" s="281">
        <v>0.35</v>
      </c>
      <c r="L43" s="282">
        <f>SUM(H43:K43)</f>
        <v>0.7</v>
      </c>
      <c r="M43" s="284">
        <f>IF(ISERROR(F43/L43-1),"         /0",(F43/L43-1))</f>
        <v>2.2457142857142864</v>
      </c>
      <c r="N43" s="280">
        <v>5.013</v>
      </c>
      <c r="O43" s="281">
        <v>0.024</v>
      </c>
      <c r="P43" s="282">
        <v>0.9630000000000001</v>
      </c>
      <c r="Q43" s="281">
        <v>56.696</v>
      </c>
      <c r="R43" s="282">
        <f>SUM(N43:Q43)</f>
        <v>62.696</v>
      </c>
      <c r="S43" s="283">
        <f>R43/$R$9</f>
        <v>0.0001295212774303309</v>
      </c>
      <c r="T43" s="294">
        <v>16.648</v>
      </c>
      <c r="U43" s="281">
        <v>0</v>
      </c>
      <c r="V43" s="282">
        <v>1.27</v>
      </c>
      <c r="W43" s="281">
        <v>93.84100000000001</v>
      </c>
      <c r="X43" s="282">
        <f>SUM(T43:W43)</f>
        <v>111.75900000000001</v>
      </c>
      <c r="Y43" s="285">
        <f>IF(ISERROR(R43/X43-1),"         /0",IF(R43/X43&gt;5,"  *  ",(R43/X43-1)))</f>
        <v>-0.43900714931235973</v>
      </c>
    </row>
    <row r="44" spans="1:25" s="105" customFormat="1" ht="19.5" customHeight="1" thickBot="1">
      <c r="A44" s="141" t="s">
        <v>51</v>
      </c>
      <c r="B44" s="138">
        <v>30.958</v>
      </c>
      <c r="C44" s="137">
        <v>2.643</v>
      </c>
      <c r="D44" s="136">
        <v>0.02</v>
      </c>
      <c r="E44" s="137">
        <v>0.055</v>
      </c>
      <c r="F44" s="136">
        <f t="shared" si="0"/>
        <v>33.676</v>
      </c>
      <c r="G44" s="139">
        <f t="shared" si="1"/>
        <v>0.0006532878072665174</v>
      </c>
      <c r="H44" s="138">
        <v>20.664</v>
      </c>
      <c r="I44" s="137">
        <v>0.46099999999999997</v>
      </c>
      <c r="J44" s="136">
        <v>0</v>
      </c>
      <c r="K44" s="137">
        <v>0</v>
      </c>
      <c r="L44" s="136">
        <f t="shared" si="2"/>
        <v>21.125</v>
      </c>
      <c r="M44" s="140">
        <f t="shared" si="8"/>
        <v>0.5941301775147929</v>
      </c>
      <c r="N44" s="138">
        <v>326.3330000000001</v>
      </c>
      <c r="O44" s="137">
        <v>5.6259999999999994</v>
      </c>
      <c r="P44" s="136">
        <v>0.02</v>
      </c>
      <c r="Q44" s="137">
        <v>0.10500000000000001</v>
      </c>
      <c r="R44" s="136">
        <f t="shared" si="4"/>
        <v>332.08400000000006</v>
      </c>
      <c r="S44" s="139">
        <f t="shared" si="5"/>
        <v>0.0006860396818644572</v>
      </c>
      <c r="T44" s="138">
        <v>409.84000000000003</v>
      </c>
      <c r="U44" s="137">
        <v>7.951</v>
      </c>
      <c r="V44" s="136">
        <v>0.145</v>
      </c>
      <c r="W44" s="137">
        <v>0.06</v>
      </c>
      <c r="X44" s="146">
        <f>SUM(T44:W44)</f>
        <v>417.99600000000004</v>
      </c>
      <c r="Y44" s="133">
        <f t="shared" si="7"/>
        <v>-0.20553306730207932</v>
      </c>
    </row>
    <row r="45" ht="6.75" customHeight="1" thickTop="1">
      <c r="A45" s="79"/>
    </row>
    <row r="46" ht="14.25">
      <c r="A46" s="79" t="s">
        <v>50</v>
      </c>
    </row>
    <row r="47" ht="14.25">
      <c r="A47" s="80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7" operator="lessThan" stopIfTrue="1">
      <formula>0</formula>
    </cfRule>
  </conditionalFormatting>
  <conditionalFormatting sqref="Y10:Y44 M10:M44">
    <cfRule type="cellIs" priority="7" dxfId="97" operator="lessThan" stopIfTrue="1">
      <formula>0</formula>
    </cfRule>
    <cfRule type="cellIs" priority="8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Y9 M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4.28125" style="80" customWidth="1"/>
    <col min="2" max="2" width="9.140625" style="80" bestFit="1" customWidth="1"/>
    <col min="3" max="3" width="9.7109375" style="80" bestFit="1" customWidth="1"/>
    <col min="4" max="4" width="8.00390625" style="80" bestFit="1" customWidth="1"/>
    <col min="5" max="5" width="9.7109375" style="80" bestFit="1" customWidth="1"/>
    <col min="6" max="6" width="9.140625" style="80" bestFit="1" customWidth="1"/>
    <col min="7" max="7" width="9.421875" style="80" customWidth="1"/>
    <col min="8" max="8" width="9.28125" style="80" bestFit="1" customWidth="1"/>
    <col min="9" max="9" width="9.7109375" style="80" bestFit="1" customWidth="1"/>
    <col min="10" max="10" width="8.140625" style="80" customWidth="1"/>
    <col min="11" max="11" width="9.00390625" style="80" customWidth="1"/>
    <col min="12" max="12" width="9.140625" style="80" customWidth="1"/>
    <col min="13" max="13" width="8.57421875" style="80" customWidth="1"/>
    <col min="14" max="14" width="9.28125" style="80" bestFit="1" customWidth="1"/>
    <col min="15" max="16" width="10.140625" style="80" customWidth="1"/>
    <col min="17" max="17" width="10.7109375" style="80" customWidth="1"/>
    <col min="18" max="19" width="9.8515625" style="80" bestFit="1" customWidth="1"/>
    <col min="20" max="20" width="10.421875" style="80" customWidth="1"/>
    <col min="21" max="21" width="10.28125" style="80" customWidth="1"/>
    <col min="22" max="22" width="8.8515625" style="80" customWidth="1"/>
    <col min="23" max="23" width="10.28125" style="80" customWidth="1"/>
    <col min="24" max="24" width="9.8515625" style="80" bestFit="1" customWidth="1"/>
    <col min="25" max="25" width="8.710937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724" t="s">
        <v>68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</row>
    <row r="4" spans="1:25" ht="21" customHeight="1" thickBot="1">
      <c r="A4" s="733" t="s">
        <v>42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5"/>
    </row>
    <row r="5" spans="1:25" s="132" customFormat="1" ht="15.75" customHeight="1" thickBot="1" thickTop="1">
      <c r="A5" s="664" t="s">
        <v>63</v>
      </c>
      <c r="B5" s="717" t="s">
        <v>34</v>
      </c>
      <c r="C5" s="718"/>
      <c r="D5" s="718"/>
      <c r="E5" s="718"/>
      <c r="F5" s="718"/>
      <c r="G5" s="718"/>
      <c r="H5" s="718"/>
      <c r="I5" s="718"/>
      <c r="J5" s="719"/>
      <c r="K5" s="719"/>
      <c r="L5" s="719"/>
      <c r="M5" s="720"/>
      <c r="N5" s="717" t="s">
        <v>33</v>
      </c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21"/>
    </row>
    <row r="6" spans="1:25" s="98" customFormat="1" ht="26.25" customHeight="1" thickBot="1">
      <c r="A6" s="665"/>
      <c r="B6" s="736" t="s">
        <v>155</v>
      </c>
      <c r="C6" s="737"/>
      <c r="D6" s="737"/>
      <c r="E6" s="737"/>
      <c r="F6" s="737"/>
      <c r="G6" s="714" t="s">
        <v>32</v>
      </c>
      <c r="H6" s="736" t="s">
        <v>156</v>
      </c>
      <c r="I6" s="737"/>
      <c r="J6" s="737"/>
      <c r="K6" s="737"/>
      <c r="L6" s="737"/>
      <c r="M6" s="711" t="s">
        <v>31</v>
      </c>
      <c r="N6" s="736" t="s">
        <v>157</v>
      </c>
      <c r="O6" s="737"/>
      <c r="P6" s="737"/>
      <c r="Q6" s="737"/>
      <c r="R6" s="737"/>
      <c r="S6" s="714" t="s">
        <v>32</v>
      </c>
      <c r="T6" s="736" t="s">
        <v>158</v>
      </c>
      <c r="U6" s="737"/>
      <c r="V6" s="737"/>
      <c r="W6" s="737"/>
      <c r="X6" s="737"/>
      <c r="Y6" s="727" t="s">
        <v>31</v>
      </c>
    </row>
    <row r="7" spans="1:25" s="93" customFormat="1" ht="26.25" customHeight="1">
      <c r="A7" s="666"/>
      <c r="B7" s="677" t="s">
        <v>20</v>
      </c>
      <c r="C7" s="669"/>
      <c r="D7" s="668" t="s">
        <v>19</v>
      </c>
      <c r="E7" s="669"/>
      <c r="F7" s="742" t="s">
        <v>15</v>
      </c>
      <c r="G7" s="715"/>
      <c r="H7" s="677" t="s">
        <v>20</v>
      </c>
      <c r="I7" s="669"/>
      <c r="J7" s="668" t="s">
        <v>19</v>
      </c>
      <c r="K7" s="669"/>
      <c r="L7" s="742" t="s">
        <v>15</v>
      </c>
      <c r="M7" s="712"/>
      <c r="N7" s="677" t="s">
        <v>20</v>
      </c>
      <c r="O7" s="669"/>
      <c r="P7" s="668" t="s">
        <v>19</v>
      </c>
      <c r="Q7" s="669"/>
      <c r="R7" s="742" t="s">
        <v>15</v>
      </c>
      <c r="S7" s="715"/>
      <c r="T7" s="677" t="s">
        <v>20</v>
      </c>
      <c r="U7" s="669"/>
      <c r="V7" s="668" t="s">
        <v>19</v>
      </c>
      <c r="W7" s="669"/>
      <c r="X7" s="742" t="s">
        <v>15</v>
      </c>
      <c r="Y7" s="728"/>
    </row>
    <row r="8" spans="1:25" s="128" customFormat="1" ht="27" thickBot="1">
      <c r="A8" s="667"/>
      <c r="B8" s="131" t="s">
        <v>29</v>
      </c>
      <c r="C8" s="129" t="s">
        <v>28</v>
      </c>
      <c r="D8" s="130" t="s">
        <v>29</v>
      </c>
      <c r="E8" s="129" t="s">
        <v>28</v>
      </c>
      <c r="F8" s="723"/>
      <c r="G8" s="716"/>
      <c r="H8" s="131" t="s">
        <v>29</v>
      </c>
      <c r="I8" s="129" t="s">
        <v>28</v>
      </c>
      <c r="J8" s="130" t="s">
        <v>29</v>
      </c>
      <c r="K8" s="129" t="s">
        <v>28</v>
      </c>
      <c r="L8" s="723"/>
      <c r="M8" s="713"/>
      <c r="N8" s="131" t="s">
        <v>29</v>
      </c>
      <c r="O8" s="129" t="s">
        <v>28</v>
      </c>
      <c r="P8" s="130" t="s">
        <v>29</v>
      </c>
      <c r="Q8" s="129" t="s">
        <v>28</v>
      </c>
      <c r="R8" s="723"/>
      <c r="S8" s="716"/>
      <c r="T8" s="131" t="s">
        <v>29</v>
      </c>
      <c r="U8" s="129" t="s">
        <v>28</v>
      </c>
      <c r="V8" s="130" t="s">
        <v>29</v>
      </c>
      <c r="W8" s="129" t="s">
        <v>28</v>
      </c>
      <c r="X8" s="723"/>
      <c r="Y8" s="729"/>
    </row>
    <row r="9" spans="1:25" s="537" customFormat="1" ht="18" customHeight="1" thickBot="1" thickTop="1">
      <c r="A9" s="562" t="s">
        <v>22</v>
      </c>
      <c r="B9" s="563">
        <f>B10+B26+B41+B52+B66+B72</f>
        <v>21064.31</v>
      </c>
      <c r="C9" s="564">
        <f>C10+C26+C41+C52+C66+C72</f>
        <v>12471.187000000002</v>
      </c>
      <c r="D9" s="565">
        <f>D10+D26+D41+D52+D66+D72</f>
        <v>11988.247000000001</v>
      </c>
      <c r="E9" s="566">
        <f>E10+E26+E41+E52+E66+E72</f>
        <v>6024.746000000001</v>
      </c>
      <c r="F9" s="565">
        <f aca="true" t="shared" si="0" ref="F9:F17">SUM(B9:E9)</f>
        <v>51548.490000000005</v>
      </c>
      <c r="G9" s="567">
        <f aca="true" t="shared" si="1" ref="G9:G17">F9/$F$9</f>
        <v>1</v>
      </c>
      <c r="H9" s="563">
        <f>H10+H26+H41+H52+H66+H72</f>
        <v>26140.643</v>
      </c>
      <c r="I9" s="564">
        <f>I10+I26+I41+I52+I66+I72</f>
        <v>14655.275999999998</v>
      </c>
      <c r="J9" s="565">
        <f>J10+J26+J41+J52+J66+J72</f>
        <v>7049.579</v>
      </c>
      <c r="K9" s="566">
        <f>K10+K26+K41+K52+K66+K72</f>
        <v>3219.482</v>
      </c>
      <c r="L9" s="565">
        <f aca="true" t="shared" si="2" ref="L9:L17">SUM(H9:K9)</f>
        <v>51064.979999999996</v>
      </c>
      <c r="M9" s="568">
        <f aca="true" t="shared" si="3" ref="M9:M17">IF(ISERROR(F9/L9-1),"         /0",(F9/L9-1))</f>
        <v>0.009468524221492025</v>
      </c>
      <c r="N9" s="569">
        <f>N10+N26+N41+N52+N66+N72</f>
        <v>203933.31299999997</v>
      </c>
      <c r="O9" s="564">
        <f>O10+O26+O41+O52+O66+O72</f>
        <v>115660.631</v>
      </c>
      <c r="P9" s="565">
        <f>P10+P26+P41+P52+P66+P72</f>
        <v>114673.49599999998</v>
      </c>
      <c r="Q9" s="566">
        <f>Q10+Q26+Q41+Q52+Q66+Q72</f>
        <v>49792.02300000001</v>
      </c>
      <c r="R9" s="565">
        <f aca="true" t="shared" si="4" ref="R9:R17">SUM(N9:Q9)</f>
        <v>484059.46299999993</v>
      </c>
      <c r="S9" s="570">
        <f aca="true" t="shared" si="5" ref="S9:S17">R9/$R$9</f>
        <v>1</v>
      </c>
      <c r="T9" s="563">
        <f>T10+T26+T41+T52+T66+T72</f>
        <v>235420.946</v>
      </c>
      <c r="U9" s="564">
        <f>U10+U26+U41+U52+U66+U72</f>
        <v>124886.26</v>
      </c>
      <c r="V9" s="565">
        <f>V10+V26+V41+V52+V66+V72</f>
        <v>61624.07196999999</v>
      </c>
      <c r="W9" s="566">
        <f>W10+W26+W41+W52+W66+W72</f>
        <v>22769.506</v>
      </c>
      <c r="X9" s="565">
        <f aca="true" t="shared" si="6" ref="X9:X17">SUM(T9:W9)</f>
        <v>444700.78397</v>
      </c>
      <c r="Y9" s="571">
        <f>IF(ISERROR(R9/X9-1),"         /0",(R9/X9-1))</f>
        <v>0.08850598075998706</v>
      </c>
    </row>
    <row r="10" spans="1:25" s="113" customFormat="1" ht="19.5" customHeight="1">
      <c r="A10" s="120" t="s">
        <v>56</v>
      </c>
      <c r="B10" s="117">
        <f>SUM(B11:B25)</f>
        <v>11123.192</v>
      </c>
      <c r="C10" s="116">
        <f>SUM(C11:C25)</f>
        <v>4221.396</v>
      </c>
      <c r="D10" s="115">
        <f>SUM(D11:D25)</f>
        <v>9360.789</v>
      </c>
      <c r="E10" s="162">
        <f>SUM(E11:E25)</f>
        <v>4366.17</v>
      </c>
      <c r="F10" s="115">
        <f t="shared" si="0"/>
        <v>29071.547</v>
      </c>
      <c r="G10" s="118">
        <f t="shared" si="1"/>
        <v>0.5639650550384695</v>
      </c>
      <c r="H10" s="117">
        <f>SUM(H11:H25)</f>
        <v>17679.816</v>
      </c>
      <c r="I10" s="116">
        <f>SUM(I11:I25)</f>
        <v>5918.683</v>
      </c>
      <c r="J10" s="115">
        <f>SUM(J11:J25)</f>
        <v>6182.574</v>
      </c>
      <c r="K10" s="162">
        <f>SUM(K11:K25)</f>
        <v>2270.375</v>
      </c>
      <c r="L10" s="115">
        <f t="shared" si="2"/>
        <v>32051.448</v>
      </c>
      <c r="M10" s="217">
        <f t="shared" si="3"/>
        <v>-0.09297242982594733</v>
      </c>
      <c r="N10" s="219">
        <f>SUM(N11:N25)</f>
        <v>121746.564</v>
      </c>
      <c r="O10" s="116">
        <f>SUM(O11:O25)</f>
        <v>40156.020000000004</v>
      </c>
      <c r="P10" s="115">
        <f>SUM(P11:P25)</f>
        <v>98625.81799999998</v>
      </c>
      <c r="Q10" s="162">
        <f>SUM(Q11:Q25)</f>
        <v>38826.05</v>
      </c>
      <c r="R10" s="115">
        <f t="shared" si="4"/>
        <v>299354.452</v>
      </c>
      <c r="S10" s="230">
        <f t="shared" si="5"/>
        <v>0.6184249557786251</v>
      </c>
      <c r="T10" s="117">
        <f>SUM(T11:T25)</f>
        <v>161817.987</v>
      </c>
      <c r="U10" s="116">
        <f>SUM(U11:U25)</f>
        <v>53115.354999999996</v>
      </c>
      <c r="V10" s="115">
        <f>SUM(V11:V25)</f>
        <v>55498.864969999995</v>
      </c>
      <c r="W10" s="162">
        <f>SUM(W11:W25)</f>
        <v>18327.094</v>
      </c>
      <c r="X10" s="115">
        <f t="shared" si="6"/>
        <v>288759.30097</v>
      </c>
      <c r="Y10" s="114">
        <f aca="true" t="shared" si="7" ref="Y10:Y17">IF(ISERROR(R10/X10-1),"         /0",IF(R10/X10&gt;5,"  *  ",(R10/X10-1)))</f>
        <v>0.036691981849273025</v>
      </c>
    </row>
    <row r="11" spans="1:25" ht="19.5" customHeight="1">
      <c r="A11" s="272" t="s">
        <v>175</v>
      </c>
      <c r="B11" s="273">
        <v>5574.611</v>
      </c>
      <c r="C11" s="274">
        <v>2404.2960000000003</v>
      </c>
      <c r="D11" s="275">
        <v>0</v>
      </c>
      <c r="E11" s="296">
        <v>0</v>
      </c>
      <c r="F11" s="275">
        <f t="shared" si="0"/>
        <v>7978.907</v>
      </c>
      <c r="G11" s="276">
        <f t="shared" si="1"/>
        <v>0.15478449514234072</v>
      </c>
      <c r="H11" s="273">
        <v>7347.895</v>
      </c>
      <c r="I11" s="274">
        <v>2272.304</v>
      </c>
      <c r="J11" s="275"/>
      <c r="K11" s="296"/>
      <c r="L11" s="275">
        <f t="shared" si="2"/>
        <v>9620.199</v>
      </c>
      <c r="M11" s="305">
        <f t="shared" si="3"/>
        <v>-0.17060894478378252</v>
      </c>
      <c r="N11" s="306">
        <v>62602.541999999994</v>
      </c>
      <c r="O11" s="274">
        <v>21946.111000000004</v>
      </c>
      <c r="P11" s="275">
        <v>417.077</v>
      </c>
      <c r="Q11" s="296">
        <v>97.294</v>
      </c>
      <c r="R11" s="275">
        <f t="shared" si="4"/>
        <v>85063.02399999999</v>
      </c>
      <c r="S11" s="307">
        <f t="shared" si="5"/>
        <v>0.17572846003838996</v>
      </c>
      <c r="T11" s="273">
        <v>64906.404999999984</v>
      </c>
      <c r="U11" s="274">
        <v>22095.898999999998</v>
      </c>
      <c r="V11" s="275">
        <v>2464.0099999999998</v>
      </c>
      <c r="W11" s="296">
        <v>672.561</v>
      </c>
      <c r="X11" s="275">
        <f t="shared" si="6"/>
        <v>90138.87499999997</v>
      </c>
      <c r="Y11" s="278">
        <f t="shared" si="7"/>
        <v>-0.05631145274444549</v>
      </c>
    </row>
    <row r="12" spans="1:25" ht="19.5" customHeight="1">
      <c r="A12" s="279" t="s">
        <v>210</v>
      </c>
      <c r="B12" s="280">
        <v>1806.546</v>
      </c>
      <c r="C12" s="281">
        <v>726.9010000000001</v>
      </c>
      <c r="D12" s="282">
        <v>1123.407</v>
      </c>
      <c r="E12" s="299">
        <v>365.331</v>
      </c>
      <c r="F12" s="282">
        <f t="shared" si="0"/>
        <v>4022.1850000000004</v>
      </c>
      <c r="G12" s="283">
        <f t="shared" si="1"/>
        <v>0.07802721282427477</v>
      </c>
      <c r="H12" s="280">
        <v>2080.738</v>
      </c>
      <c r="I12" s="281">
        <v>1043.625</v>
      </c>
      <c r="J12" s="282">
        <v>906.514</v>
      </c>
      <c r="K12" s="299">
        <v>22.423</v>
      </c>
      <c r="L12" s="282">
        <f t="shared" si="2"/>
        <v>4053.2999999999997</v>
      </c>
      <c r="M12" s="308">
        <f t="shared" si="3"/>
        <v>-0.007676461155108005</v>
      </c>
      <c r="N12" s="309">
        <v>19384.088</v>
      </c>
      <c r="O12" s="281">
        <v>6330.737999999999</v>
      </c>
      <c r="P12" s="282">
        <v>10114.051</v>
      </c>
      <c r="Q12" s="299">
        <v>3229.7500000000005</v>
      </c>
      <c r="R12" s="282">
        <f t="shared" si="4"/>
        <v>39058.627</v>
      </c>
      <c r="S12" s="310">
        <f t="shared" si="5"/>
        <v>0.08068972922857622</v>
      </c>
      <c r="T12" s="280">
        <v>19625.442000000003</v>
      </c>
      <c r="U12" s="281">
        <v>7296.184</v>
      </c>
      <c r="V12" s="282">
        <v>11045.571</v>
      </c>
      <c r="W12" s="299">
        <v>2603.122</v>
      </c>
      <c r="X12" s="282">
        <f t="shared" si="6"/>
        <v>40570.319</v>
      </c>
      <c r="Y12" s="285">
        <f t="shared" si="7"/>
        <v>-0.037261033121282594</v>
      </c>
    </row>
    <row r="13" spans="1:25" ht="19.5" customHeight="1">
      <c r="A13" s="279" t="s">
        <v>211</v>
      </c>
      <c r="B13" s="280">
        <v>0</v>
      </c>
      <c r="C13" s="281">
        <v>0</v>
      </c>
      <c r="D13" s="282">
        <v>2372.587</v>
      </c>
      <c r="E13" s="299">
        <v>1626.486</v>
      </c>
      <c r="F13" s="282">
        <f t="shared" si="0"/>
        <v>3999.0730000000003</v>
      </c>
      <c r="G13" s="283">
        <f t="shared" si="1"/>
        <v>0.07757885827499506</v>
      </c>
      <c r="H13" s="280"/>
      <c r="I13" s="281"/>
      <c r="J13" s="282">
        <v>1912.732</v>
      </c>
      <c r="K13" s="299">
        <v>1164.689</v>
      </c>
      <c r="L13" s="282">
        <f t="shared" si="2"/>
        <v>3077.4210000000003</v>
      </c>
      <c r="M13" s="308">
        <f t="shared" si="3"/>
        <v>0.2994884352839602</v>
      </c>
      <c r="N13" s="309"/>
      <c r="O13" s="281"/>
      <c r="P13" s="282">
        <v>28024.947999999997</v>
      </c>
      <c r="Q13" s="299">
        <v>16363.219000000003</v>
      </c>
      <c r="R13" s="282">
        <f t="shared" si="4"/>
        <v>44388.167</v>
      </c>
      <c r="S13" s="310">
        <f t="shared" si="5"/>
        <v>0.09169982283767482</v>
      </c>
      <c r="T13" s="280"/>
      <c r="U13" s="281"/>
      <c r="V13" s="282">
        <v>3488.5699999999997</v>
      </c>
      <c r="W13" s="299">
        <v>2206.355</v>
      </c>
      <c r="X13" s="282">
        <f t="shared" si="6"/>
        <v>5694.924999999999</v>
      </c>
      <c r="Y13" s="285" t="str">
        <f t="shared" si="7"/>
        <v>  *  </v>
      </c>
    </row>
    <row r="14" spans="1:25" ht="19.5" customHeight="1">
      <c r="A14" s="279" t="s">
        <v>213</v>
      </c>
      <c r="B14" s="280">
        <v>0</v>
      </c>
      <c r="C14" s="281">
        <v>0</v>
      </c>
      <c r="D14" s="282">
        <v>1925.961</v>
      </c>
      <c r="E14" s="299">
        <v>350.97299999999996</v>
      </c>
      <c r="F14" s="282">
        <f t="shared" si="0"/>
        <v>2276.934</v>
      </c>
      <c r="G14" s="283">
        <f t="shared" si="1"/>
        <v>0.04417072158660709</v>
      </c>
      <c r="H14" s="280"/>
      <c r="I14" s="281"/>
      <c r="J14" s="282">
        <v>1656.125</v>
      </c>
      <c r="K14" s="299">
        <v>569.996</v>
      </c>
      <c r="L14" s="282">
        <f t="shared" si="2"/>
        <v>2226.121</v>
      </c>
      <c r="M14" s="308">
        <f t="shared" si="3"/>
        <v>0.022825803269453937</v>
      </c>
      <c r="N14" s="309"/>
      <c r="O14" s="281"/>
      <c r="P14" s="282">
        <v>24433.356</v>
      </c>
      <c r="Q14" s="299">
        <v>7482.890999999999</v>
      </c>
      <c r="R14" s="282">
        <f t="shared" si="4"/>
        <v>31916.247</v>
      </c>
      <c r="S14" s="310">
        <f t="shared" si="5"/>
        <v>0.06593455853997013</v>
      </c>
      <c r="T14" s="280"/>
      <c r="U14" s="281"/>
      <c r="V14" s="282">
        <v>22320.931</v>
      </c>
      <c r="W14" s="299">
        <v>7305.59</v>
      </c>
      <c r="X14" s="282">
        <f t="shared" si="6"/>
        <v>29626.521</v>
      </c>
      <c r="Y14" s="285">
        <f t="shared" si="7"/>
        <v>0.07728636109518217</v>
      </c>
    </row>
    <row r="15" spans="1:25" ht="19.5" customHeight="1">
      <c r="A15" s="279" t="s">
        <v>215</v>
      </c>
      <c r="B15" s="280">
        <v>0</v>
      </c>
      <c r="C15" s="281">
        <v>0</v>
      </c>
      <c r="D15" s="282">
        <v>1278.227</v>
      </c>
      <c r="E15" s="299">
        <v>606.394</v>
      </c>
      <c r="F15" s="282">
        <f t="shared" si="0"/>
        <v>1884.621</v>
      </c>
      <c r="G15" s="283">
        <f t="shared" si="1"/>
        <v>0.03656015918216033</v>
      </c>
      <c r="H15" s="280"/>
      <c r="I15" s="281"/>
      <c r="J15" s="282">
        <v>510.09</v>
      </c>
      <c r="K15" s="299">
        <v>158.913</v>
      </c>
      <c r="L15" s="282">
        <f t="shared" si="2"/>
        <v>669.0029999999999</v>
      </c>
      <c r="M15" s="308">
        <f t="shared" si="3"/>
        <v>1.817059116326833</v>
      </c>
      <c r="N15" s="309"/>
      <c r="O15" s="281"/>
      <c r="P15" s="282">
        <v>11528.224</v>
      </c>
      <c r="Q15" s="299">
        <v>3579.9080000000004</v>
      </c>
      <c r="R15" s="282">
        <f t="shared" si="4"/>
        <v>15108.132000000001</v>
      </c>
      <c r="S15" s="310">
        <f t="shared" si="5"/>
        <v>0.031211314218228606</v>
      </c>
      <c r="T15" s="280"/>
      <c r="U15" s="281"/>
      <c r="V15" s="282">
        <v>4433.469</v>
      </c>
      <c r="W15" s="299">
        <v>1386.362</v>
      </c>
      <c r="X15" s="282">
        <f t="shared" si="6"/>
        <v>5819.831</v>
      </c>
      <c r="Y15" s="285">
        <f t="shared" si="7"/>
        <v>1.5959743504579431</v>
      </c>
    </row>
    <row r="16" spans="1:25" ht="19.5" customHeight="1">
      <c r="A16" s="279" t="s">
        <v>214</v>
      </c>
      <c r="B16" s="280">
        <v>1796.1260000000002</v>
      </c>
      <c r="C16" s="281">
        <v>23.785</v>
      </c>
      <c r="D16" s="282">
        <v>0</v>
      </c>
      <c r="E16" s="299">
        <v>0</v>
      </c>
      <c r="F16" s="282">
        <f t="shared" si="0"/>
        <v>1819.9110000000003</v>
      </c>
      <c r="G16" s="283">
        <f t="shared" si="1"/>
        <v>0.03530483628133434</v>
      </c>
      <c r="H16" s="280">
        <v>1806.659</v>
      </c>
      <c r="I16" s="281">
        <v>249.37</v>
      </c>
      <c r="J16" s="282"/>
      <c r="K16" s="299"/>
      <c r="L16" s="282">
        <f t="shared" si="2"/>
        <v>2056.029</v>
      </c>
      <c r="M16" s="308">
        <f t="shared" si="3"/>
        <v>-0.11484176536420432</v>
      </c>
      <c r="N16" s="309">
        <v>13518.77</v>
      </c>
      <c r="O16" s="281">
        <v>652.5590000000002</v>
      </c>
      <c r="P16" s="282"/>
      <c r="Q16" s="299"/>
      <c r="R16" s="282">
        <f t="shared" si="4"/>
        <v>14171.329000000002</v>
      </c>
      <c r="S16" s="310">
        <f t="shared" si="5"/>
        <v>0.02927600859648932</v>
      </c>
      <c r="T16" s="280">
        <v>19894.012000000002</v>
      </c>
      <c r="U16" s="281">
        <v>1990.9839999999995</v>
      </c>
      <c r="V16" s="282"/>
      <c r="W16" s="299"/>
      <c r="X16" s="282">
        <f t="shared" si="6"/>
        <v>21884.996000000003</v>
      </c>
      <c r="Y16" s="285">
        <f t="shared" si="7"/>
        <v>-0.35246371532350296</v>
      </c>
    </row>
    <row r="17" spans="1:25" ht="19.5" customHeight="1">
      <c r="A17" s="279" t="s">
        <v>212</v>
      </c>
      <c r="B17" s="280">
        <v>0</v>
      </c>
      <c r="C17" s="281">
        <v>0</v>
      </c>
      <c r="D17" s="282">
        <v>975.0899999999999</v>
      </c>
      <c r="E17" s="299">
        <v>552.008</v>
      </c>
      <c r="F17" s="282">
        <f t="shared" si="0"/>
        <v>1527.098</v>
      </c>
      <c r="G17" s="283">
        <f t="shared" si="1"/>
        <v>0.0296244953052941</v>
      </c>
      <c r="H17" s="280"/>
      <c r="I17" s="281"/>
      <c r="J17" s="282"/>
      <c r="K17" s="299"/>
      <c r="L17" s="282">
        <f t="shared" si="2"/>
        <v>0</v>
      </c>
      <c r="M17" s="308" t="str">
        <f t="shared" si="3"/>
        <v>         /0</v>
      </c>
      <c r="N17" s="309"/>
      <c r="O17" s="281"/>
      <c r="P17" s="282">
        <v>6596.824999999998</v>
      </c>
      <c r="Q17" s="299">
        <v>2369.855</v>
      </c>
      <c r="R17" s="282">
        <f t="shared" si="4"/>
        <v>8966.679999999998</v>
      </c>
      <c r="S17" s="310">
        <f t="shared" si="5"/>
        <v>0.01852392254544149</v>
      </c>
      <c r="T17" s="280"/>
      <c r="U17" s="281"/>
      <c r="V17" s="282"/>
      <c r="W17" s="299"/>
      <c r="X17" s="282">
        <f t="shared" si="6"/>
        <v>0</v>
      </c>
      <c r="Y17" s="285" t="str">
        <f t="shared" si="7"/>
        <v>         /0</v>
      </c>
    </row>
    <row r="18" spans="1:25" ht="19.5" customHeight="1">
      <c r="A18" s="279" t="s">
        <v>159</v>
      </c>
      <c r="B18" s="280">
        <v>983.737</v>
      </c>
      <c r="C18" s="281">
        <v>452.60299999999995</v>
      </c>
      <c r="D18" s="282">
        <v>0</v>
      </c>
      <c r="E18" s="299">
        <v>0</v>
      </c>
      <c r="F18" s="282">
        <f aca="true" t="shared" si="8" ref="F18:F25">SUM(B18:E18)</f>
        <v>1436.34</v>
      </c>
      <c r="G18" s="283">
        <f aca="true" t="shared" si="9" ref="G18:G25">F18/$F$9</f>
        <v>0.027863861773642636</v>
      </c>
      <c r="H18" s="280">
        <v>859.3400000000001</v>
      </c>
      <c r="I18" s="281">
        <v>451.29599999999994</v>
      </c>
      <c r="J18" s="282">
        <v>0</v>
      </c>
      <c r="K18" s="299">
        <v>0</v>
      </c>
      <c r="L18" s="282">
        <f aca="true" t="shared" si="10" ref="L18:L25">SUM(H18:K18)</f>
        <v>1310.636</v>
      </c>
      <c r="M18" s="308">
        <f aca="true" t="shared" si="11" ref="M18:M25">IF(ISERROR(F18/L18-1),"         /0",(F18/L18-1))</f>
        <v>0.09591068763562105</v>
      </c>
      <c r="N18" s="309">
        <v>8878.373000000003</v>
      </c>
      <c r="O18" s="281">
        <v>4399.309000000001</v>
      </c>
      <c r="P18" s="282">
        <v>0</v>
      </c>
      <c r="Q18" s="299">
        <v>0</v>
      </c>
      <c r="R18" s="282">
        <f aca="true" t="shared" si="12" ref="R18:R25">SUM(N18:Q18)</f>
        <v>13277.682000000004</v>
      </c>
      <c r="S18" s="310">
        <f aca="true" t="shared" si="13" ref="S18:S25">R18/$R$9</f>
        <v>0.02742985731073293</v>
      </c>
      <c r="T18" s="280">
        <v>7506.974000000002</v>
      </c>
      <c r="U18" s="281">
        <v>3913.5879999999997</v>
      </c>
      <c r="V18" s="282">
        <v>0</v>
      </c>
      <c r="W18" s="299">
        <v>0</v>
      </c>
      <c r="X18" s="282">
        <f aca="true" t="shared" si="14" ref="X18:X25">SUM(T18:W18)</f>
        <v>11420.562000000002</v>
      </c>
      <c r="Y18" s="285">
        <f aca="true" t="shared" si="15" ref="Y18:Y25">IF(ISERROR(R18/X18-1),"         /0",IF(R18/X18&gt;5,"  *  ",(R18/X18-1)))</f>
        <v>0.1626119625286393</v>
      </c>
    </row>
    <row r="19" spans="1:25" ht="19.5" customHeight="1">
      <c r="A19" s="279" t="s">
        <v>217</v>
      </c>
      <c r="B19" s="280">
        <v>0</v>
      </c>
      <c r="C19" s="281">
        <v>0</v>
      </c>
      <c r="D19" s="282">
        <v>946.8710000000001</v>
      </c>
      <c r="E19" s="299">
        <v>194.322</v>
      </c>
      <c r="F19" s="282">
        <f t="shared" si="8"/>
        <v>1141.1930000000002</v>
      </c>
      <c r="G19" s="283">
        <f t="shared" si="9"/>
        <v>0.02213824304067879</v>
      </c>
      <c r="H19" s="280"/>
      <c r="I19" s="281"/>
      <c r="J19" s="282"/>
      <c r="K19" s="299"/>
      <c r="L19" s="282">
        <f t="shared" si="10"/>
        <v>0</v>
      </c>
      <c r="M19" s="308" t="str">
        <f t="shared" si="11"/>
        <v>         /0</v>
      </c>
      <c r="N19" s="309"/>
      <c r="O19" s="281"/>
      <c r="P19" s="282">
        <v>6604.612</v>
      </c>
      <c r="Q19" s="299">
        <v>1566.633</v>
      </c>
      <c r="R19" s="282">
        <f t="shared" si="12"/>
        <v>8171.245</v>
      </c>
      <c r="S19" s="310">
        <f t="shared" si="13"/>
        <v>0.016880663688213036</v>
      </c>
      <c r="T19" s="280"/>
      <c r="U19" s="281"/>
      <c r="V19" s="282"/>
      <c r="W19" s="299"/>
      <c r="X19" s="282">
        <f t="shared" si="14"/>
        <v>0</v>
      </c>
      <c r="Y19" s="285" t="str">
        <f t="shared" si="15"/>
        <v>         /0</v>
      </c>
    </row>
    <row r="20" spans="1:25" ht="19.5" customHeight="1">
      <c r="A20" s="279" t="s">
        <v>222</v>
      </c>
      <c r="B20" s="280">
        <v>620.5129999999999</v>
      </c>
      <c r="C20" s="281">
        <v>0</v>
      </c>
      <c r="D20" s="282">
        <v>0</v>
      </c>
      <c r="E20" s="299">
        <v>0</v>
      </c>
      <c r="F20" s="282">
        <f>SUM(B20:E20)</f>
        <v>620.5129999999999</v>
      </c>
      <c r="G20" s="283">
        <f>F20/$F$9</f>
        <v>0.01203746220306356</v>
      </c>
      <c r="H20" s="280">
        <v>1012.164</v>
      </c>
      <c r="I20" s="281"/>
      <c r="J20" s="282"/>
      <c r="K20" s="299"/>
      <c r="L20" s="282">
        <f>SUM(H20:K20)</f>
        <v>1012.164</v>
      </c>
      <c r="M20" s="308">
        <f>IF(ISERROR(F20/L20-1),"         /0",(F20/L20-1))</f>
        <v>-0.38694421062199413</v>
      </c>
      <c r="N20" s="309">
        <v>10268.944999999998</v>
      </c>
      <c r="O20" s="281">
        <v>0.054</v>
      </c>
      <c r="P20" s="282"/>
      <c r="Q20" s="299"/>
      <c r="R20" s="282">
        <f>SUM(N20:Q20)</f>
        <v>10268.998999999998</v>
      </c>
      <c r="S20" s="310">
        <f>R20/$R$9</f>
        <v>0.021214333743951617</v>
      </c>
      <c r="T20" s="280">
        <v>8910.056</v>
      </c>
      <c r="U20" s="281"/>
      <c r="V20" s="282"/>
      <c r="W20" s="299"/>
      <c r="X20" s="282">
        <f>SUM(T20:W20)</f>
        <v>8910.056</v>
      </c>
      <c r="Y20" s="285">
        <f>IF(ISERROR(R20/X20-1),"         /0",IF(R20/X20&gt;5,"  *  ",(R20/X20-1)))</f>
        <v>0.15251789663274806</v>
      </c>
    </row>
    <row r="21" spans="1:25" ht="19.5" customHeight="1">
      <c r="A21" s="279" t="s">
        <v>202</v>
      </c>
      <c r="B21" s="280">
        <v>84.579</v>
      </c>
      <c r="C21" s="281">
        <v>98.841</v>
      </c>
      <c r="D21" s="282">
        <v>193.481</v>
      </c>
      <c r="E21" s="299">
        <v>150.25</v>
      </c>
      <c r="F21" s="282">
        <f t="shared" si="8"/>
        <v>527.151</v>
      </c>
      <c r="G21" s="283">
        <f t="shared" si="9"/>
        <v>0.010226313127697822</v>
      </c>
      <c r="H21" s="280">
        <v>104.196</v>
      </c>
      <c r="I21" s="281">
        <v>114.032</v>
      </c>
      <c r="J21" s="282">
        <v>106.481</v>
      </c>
      <c r="K21" s="299">
        <v>40.886</v>
      </c>
      <c r="L21" s="282">
        <f t="shared" si="10"/>
        <v>365.595</v>
      </c>
      <c r="M21" s="308">
        <f t="shared" si="11"/>
        <v>0.44189882246748424</v>
      </c>
      <c r="N21" s="309">
        <v>381.702</v>
      </c>
      <c r="O21" s="281">
        <v>775.716</v>
      </c>
      <c r="P21" s="282">
        <v>1870.36</v>
      </c>
      <c r="Q21" s="299">
        <v>1034.901</v>
      </c>
      <c r="R21" s="282">
        <f t="shared" si="12"/>
        <v>4062.679</v>
      </c>
      <c r="S21" s="310">
        <f t="shared" si="13"/>
        <v>0.008392933741696113</v>
      </c>
      <c r="T21" s="280">
        <v>923.0319999999999</v>
      </c>
      <c r="U21" s="281">
        <v>930.9280000000001</v>
      </c>
      <c r="V21" s="282">
        <v>106.481</v>
      </c>
      <c r="W21" s="299">
        <v>40.886</v>
      </c>
      <c r="X21" s="282">
        <f t="shared" si="14"/>
        <v>2001.327</v>
      </c>
      <c r="Y21" s="285">
        <f t="shared" si="15"/>
        <v>1.02999259990996</v>
      </c>
    </row>
    <row r="22" spans="1:25" ht="19.5" customHeight="1">
      <c r="A22" s="279" t="s">
        <v>190</v>
      </c>
      <c r="B22" s="280">
        <v>0</v>
      </c>
      <c r="C22" s="281">
        <v>0</v>
      </c>
      <c r="D22" s="282">
        <v>180.735</v>
      </c>
      <c r="E22" s="299">
        <v>230.824</v>
      </c>
      <c r="F22" s="282">
        <f t="shared" si="8"/>
        <v>411.559</v>
      </c>
      <c r="G22" s="283">
        <f t="shared" si="9"/>
        <v>0.007983919606568494</v>
      </c>
      <c r="H22" s="280">
        <v>0</v>
      </c>
      <c r="I22" s="281">
        <v>0</v>
      </c>
      <c r="J22" s="282"/>
      <c r="K22" s="299"/>
      <c r="L22" s="282">
        <f t="shared" si="10"/>
        <v>0</v>
      </c>
      <c r="M22" s="308" t="str">
        <f t="shared" si="11"/>
        <v>         /0</v>
      </c>
      <c r="N22" s="309">
        <v>0</v>
      </c>
      <c r="O22" s="281">
        <v>0</v>
      </c>
      <c r="P22" s="282">
        <v>354.058</v>
      </c>
      <c r="Q22" s="299">
        <v>367.372</v>
      </c>
      <c r="R22" s="282">
        <f t="shared" si="12"/>
        <v>721.4300000000001</v>
      </c>
      <c r="S22" s="310">
        <f t="shared" si="13"/>
        <v>0.001490374747616493</v>
      </c>
      <c r="T22" s="280">
        <v>0</v>
      </c>
      <c r="U22" s="281">
        <v>0</v>
      </c>
      <c r="V22" s="282"/>
      <c r="W22" s="299"/>
      <c r="X22" s="282">
        <f t="shared" si="14"/>
        <v>0</v>
      </c>
      <c r="Y22" s="285" t="str">
        <f t="shared" si="15"/>
        <v>         /0</v>
      </c>
    </row>
    <row r="23" spans="1:25" ht="19.5" customHeight="1">
      <c r="A23" s="279" t="s">
        <v>203</v>
      </c>
      <c r="B23" s="280">
        <v>0</v>
      </c>
      <c r="C23" s="281">
        <v>0</v>
      </c>
      <c r="D23" s="282">
        <v>328.96</v>
      </c>
      <c r="E23" s="299">
        <v>0</v>
      </c>
      <c r="F23" s="282">
        <f>SUM(B23:E23)</f>
        <v>328.96</v>
      </c>
      <c r="G23" s="283">
        <f t="shared" si="9"/>
        <v>0.006381564232046369</v>
      </c>
      <c r="H23" s="280"/>
      <c r="I23" s="281"/>
      <c r="J23" s="282">
        <v>363.82</v>
      </c>
      <c r="K23" s="299"/>
      <c r="L23" s="282">
        <f>SUM(H23:K23)</f>
        <v>363.82</v>
      </c>
      <c r="M23" s="308">
        <f>IF(ISERROR(F23/L23-1),"         /0",(F23/L23-1))</f>
        <v>-0.09581661261063168</v>
      </c>
      <c r="N23" s="309"/>
      <c r="O23" s="281"/>
      <c r="P23" s="282">
        <v>2238.298</v>
      </c>
      <c r="Q23" s="299"/>
      <c r="R23" s="282">
        <f>SUM(N23:Q23)</f>
        <v>2238.298</v>
      </c>
      <c r="S23" s="310">
        <f t="shared" si="13"/>
        <v>0.0046240145500471294</v>
      </c>
      <c r="T23" s="280"/>
      <c r="U23" s="281"/>
      <c r="V23" s="282">
        <v>1327.55</v>
      </c>
      <c r="W23" s="299">
        <v>282.454</v>
      </c>
      <c r="X23" s="282">
        <f>SUM(T23:W23)</f>
        <v>1610.004</v>
      </c>
      <c r="Y23" s="285">
        <f>IF(ISERROR(R23/X23-1),"         /0",IF(R23/X23&gt;5,"  *  ",(R23/X23-1)))</f>
        <v>0.39024375094720254</v>
      </c>
    </row>
    <row r="24" spans="1:25" ht="19.5" customHeight="1">
      <c r="A24" s="279" t="s">
        <v>223</v>
      </c>
      <c r="B24" s="280">
        <v>0</v>
      </c>
      <c r="C24" s="281">
        <v>0</v>
      </c>
      <c r="D24" s="282">
        <v>35.37</v>
      </c>
      <c r="E24" s="299">
        <v>289.582</v>
      </c>
      <c r="F24" s="282">
        <f t="shared" si="8"/>
        <v>324.952</v>
      </c>
      <c r="G24" s="283">
        <f t="shared" si="9"/>
        <v>0.006303812197020708</v>
      </c>
      <c r="H24" s="280"/>
      <c r="I24" s="281"/>
      <c r="J24" s="282"/>
      <c r="K24" s="299"/>
      <c r="L24" s="282">
        <f t="shared" si="10"/>
        <v>0</v>
      </c>
      <c r="M24" s="308" t="str">
        <f t="shared" si="11"/>
        <v>         /0</v>
      </c>
      <c r="N24" s="309"/>
      <c r="O24" s="281"/>
      <c r="P24" s="282">
        <v>443.44700000000006</v>
      </c>
      <c r="Q24" s="299">
        <v>2060.121</v>
      </c>
      <c r="R24" s="282">
        <f t="shared" si="12"/>
        <v>2503.568</v>
      </c>
      <c r="S24" s="310">
        <f t="shared" si="13"/>
        <v>0.005172025735193613</v>
      </c>
      <c r="T24" s="280"/>
      <c r="U24" s="281"/>
      <c r="V24" s="282">
        <v>242.474</v>
      </c>
      <c r="W24" s="299">
        <v>138.122</v>
      </c>
      <c r="X24" s="282">
        <f t="shared" si="14"/>
        <v>380.596</v>
      </c>
      <c r="Y24" s="285" t="str">
        <f t="shared" si="15"/>
        <v>  *  </v>
      </c>
    </row>
    <row r="25" spans="1:25" ht="19.5" customHeight="1" thickBot="1">
      <c r="A25" s="279" t="s">
        <v>170</v>
      </c>
      <c r="B25" s="280">
        <v>257.08</v>
      </c>
      <c r="C25" s="281">
        <v>514.9699999999999</v>
      </c>
      <c r="D25" s="282">
        <v>0.1</v>
      </c>
      <c r="E25" s="299">
        <v>0</v>
      </c>
      <c r="F25" s="282">
        <f t="shared" si="8"/>
        <v>772.15</v>
      </c>
      <c r="G25" s="283">
        <f t="shared" si="9"/>
        <v>0.014979100260744784</v>
      </c>
      <c r="H25" s="280">
        <v>4468.8240000000005</v>
      </c>
      <c r="I25" s="281">
        <v>1788.0560000000003</v>
      </c>
      <c r="J25" s="282">
        <v>726.812</v>
      </c>
      <c r="K25" s="299">
        <v>313.46799999999996</v>
      </c>
      <c r="L25" s="282">
        <f t="shared" si="10"/>
        <v>7297.160000000001</v>
      </c>
      <c r="M25" s="308">
        <f t="shared" si="11"/>
        <v>-0.8941848609596063</v>
      </c>
      <c r="N25" s="309">
        <v>6712.144</v>
      </c>
      <c r="O25" s="281">
        <v>6051.533</v>
      </c>
      <c r="P25" s="282">
        <v>6000.561999999999</v>
      </c>
      <c r="Q25" s="299">
        <v>674.106</v>
      </c>
      <c r="R25" s="282">
        <f t="shared" si="12"/>
        <v>19438.344999999998</v>
      </c>
      <c r="S25" s="310">
        <f t="shared" si="13"/>
        <v>0.04015693625640369</v>
      </c>
      <c r="T25" s="280">
        <v>40052.066000000006</v>
      </c>
      <c r="U25" s="281">
        <v>16887.771999999997</v>
      </c>
      <c r="V25" s="282">
        <v>10069.808970000002</v>
      </c>
      <c r="W25" s="299">
        <v>3691.642</v>
      </c>
      <c r="X25" s="282">
        <f t="shared" si="14"/>
        <v>70701.28897</v>
      </c>
      <c r="Y25" s="285">
        <f t="shared" si="15"/>
        <v>-0.7250637819595045</v>
      </c>
    </row>
    <row r="26" spans="1:25" s="113" customFormat="1" ht="19.5" customHeight="1">
      <c r="A26" s="120" t="s">
        <v>55</v>
      </c>
      <c r="B26" s="117">
        <f>SUM(B27:B40)</f>
        <v>4096.379</v>
      </c>
      <c r="C26" s="116">
        <f>SUM(C27:C40)</f>
        <v>4085.181000000001</v>
      </c>
      <c r="D26" s="115">
        <f>SUM(D27:D40)</f>
        <v>906.8670000000001</v>
      </c>
      <c r="E26" s="162">
        <f>SUM(E27:E40)</f>
        <v>188.292</v>
      </c>
      <c r="F26" s="115">
        <f>SUM(B26:E26)</f>
        <v>9276.719000000001</v>
      </c>
      <c r="G26" s="118">
        <f>F26/$F$9</f>
        <v>0.17996102310659343</v>
      </c>
      <c r="H26" s="117">
        <f>SUM(H27:H40)</f>
        <v>4336.718</v>
      </c>
      <c r="I26" s="116">
        <f>SUM(I27:I40)</f>
        <v>4386.273999999999</v>
      </c>
      <c r="J26" s="115">
        <f>SUM(J27:J40)</f>
        <v>153.33399999999997</v>
      </c>
      <c r="K26" s="162">
        <f>SUM(K27:K40)</f>
        <v>103.76599999999999</v>
      </c>
      <c r="L26" s="115">
        <f>SUM(H26:K26)</f>
        <v>8980.091999999999</v>
      </c>
      <c r="M26" s="217">
        <f>IF(ISERROR(F26/L26-1),"         /0",(F26/L26-1))</f>
        <v>0.033031621502318975</v>
      </c>
      <c r="N26" s="219">
        <f>SUM(N27:N40)</f>
        <v>34054.632999999994</v>
      </c>
      <c r="O26" s="116">
        <f>SUM(O27:O40)</f>
        <v>36466.886</v>
      </c>
      <c r="P26" s="115">
        <f>SUM(P27:P40)</f>
        <v>5337.749000000001</v>
      </c>
      <c r="Q26" s="162">
        <f>SUM(Q27:Q40)</f>
        <v>2274.1639999999998</v>
      </c>
      <c r="R26" s="115">
        <f>SUM(N26:Q26)</f>
        <v>78133.432</v>
      </c>
      <c r="S26" s="230">
        <f>R26/$R$9</f>
        <v>0.1614128799709056</v>
      </c>
      <c r="T26" s="117">
        <f>SUM(T27:T40)</f>
        <v>34898.733</v>
      </c>
      <c r="U26" s="116">
        <f>SUM(U27:U40)</f>
        <v>38279.854</v>
      </c>
      <c r="V26" s="115">
        <f>SUM(V27:V40)</f>
        <v>1729.5349999999999</v>
      </c>
      <c r="W26" s="162">
        <f>SUM(W27:W40)</f>
        <v>967.5300000000001</v>
      </c>
      <c r="X26" s="115">
        <f>SUM(T26:W26)</f>
        <v>75875.652</v>
      </c>
      <c r="Y26" s="114">
        <f>IF(ISERROR(R26/X26-1),"         /0",IF(R26/X26&gt;5,"  *  ",(R26/X26-1)))</f>
        <v>0.029756317612928074</v>
      </c>
    </row>
    <row r="27" spans="1:25" ht="19.5" customHeight="1">
      <c r="A27" s="272" t="s">
        <v>175</v>
      </c>
      <c r="B27" s="273">
        <v>1466.679</v>
      </c>
      <c r="C27" s="274">
        <v>1672.0240000000001</v>
      </c>
      <c r="D27" s="275">
        <v>92.069</v>
      </c>
      <c r="E27" s="296">
        <v>7.805</v>
      </c>
      <c r="F27" s="275">
        <f>SUM(B27:E27)</f>
        <v>3238.577</v>
      </c>
      <c r="G27" s="276">
        <f>F27/$F$9</f>
        <v>0.06282583641150304</v>
      </c>
      <c r="H27" s="273">
        <v>1410.519</v>
      </c>
      <c r="I27" s="274">
        <v>1844.893</v>
      </c>
      <c r="J27" s="275"/>
      <c r="K27" s="274"/>
      <c r="L27" s="275">
        <f>SUM(H27:K27)</f>
        <v>3255.4120000000003</v>
      </c>
      <c r="M27" s="305">
        <f>IF(ISERROR(F27/L27-1),"         /0",(F27/L27-1))</f>
        <v>-0.0051713884448419956</v>
      </c>
      <c r="N27" s="306">
        <v>10573.134999999998</v>
      </c>
      <c r="O27" s="274">
        <v>15039.496999999998</v>
      </c>
      <c r="P27" s="275">
        <v>263.84</v>
      </c>
      <c r="Q27" s="274">
        <v>289.307</v>
      </c>
      <c r="R27" s="275">
        <f>SUM(N27:Q27)</f>
        <v>26165.779</v>
      </c>
      <c r="S27" s="307">
        <f>R27/$R$9</f>
        <v>0.05405488581472066</v>
      </c>
      <c r="T27" s="273">
        <v>11344.863000000003</v>
      </c>
      <c r="U27" s="274">
        <v>14247.139999999998</v>
      </c>
      <c r="V27" s="275">
        <v>238.555</v>
      </c>
      <c r="W27" s="296">
        <v>20.285</v>
      </c>
      <c r="X27" s="275">
        <f>SUM(T27:W27)</f>
        <v>25850.843</v>
      </c>
      <c r="Y27" s="278">
        <f>IF(ISERROR(R27/X27-1),"         /0",IF(R27/X27&gt;5,"  *  ",(R27/X27-1)))</f>
        <v>0.012182813535326353</v>
      </c>
    </row>
    <row r="28" spans="1:25" ht="19.5" customHeight="1">
      <c r="A28" s="279" t="s">
        <v>159</v>
      </c>
      <c r="B28" s="280">
        <v>1206.741</v>
      </c>
      <c r="C28" s="281">
        <v>975.651</v>
      </c>
      <c r="D28" s="282">
        <v>0</v>
      </c>
      <c r="E28" s="299">
        <v>0</v>
      </c>
      <c r="F28" s="282">
        <f>SUM(B28:E28)</f>
        <v>2182.392</v>
      </c>
      <c r="G28" s="283">
        <f>F28/$F$9</f>
        <v>0.04233668144304517</v>
      </c>
      <c r="H28" s="280">
        <v>1103.412</v>
      </c>
      <c r="I28" s="281">
        <v>857.7259999999999</v>
      </c>
      <c r="J28" s="282">
        <v>0</v>
      </c>
      <c r="K28" s="281">
        <v>0</v>
      </c>
      <c r="L28" s="282">
        <f>SUM(H28:K28)</f>
        <v>1961.138</v>
      </c>
      <c r="M28" s="308">
        <f>IF(ISERROR(F28/L28-1),"         /0",(F28/L28-1))</f>
        <v>0.1128191896745665</v>
      </c>
      <c r="N28" s="309">
        <v>12310.781999999997</v>
      </c>
      <c r="O28" s="281">
        <v>9382.790000000003</v>
      </c>
      <c r="P28" s="282">
        <v>0</v>
      </c>
      <c r="Q28" s="281">
        <v>0</v>
      </c>
      <c r="R28" s="282">
        <f>SUM(N28:Q28)</f>
        <v>21693.572</v>
      </c>
      <c r="S28" s="310">
        <f>R28/$R$9</f>
        <v>0.04481592378248786</v>
      </c>
      <c r="T28" s="280">
        <v>9733.758</v>
      </c>
      <c r="U28" s="281">
        <v>8471.737</v>
      </c>
      <c r="V28" s="282">
        <v>0</v>
      </c>
      <c r="W28" s="281">
        <v>0</v>
      </c>
      <c r="X28" s="282">
        <f>SUM(T28:W28)</f>
        <v>18205.495</v>
      </c>
      <c r="Y28" s="285">
        <f>IF(ISERROR(R28/X28-1),"         /0",IF(R28/X28&gt;5,"  *  ",(R28/X28-1)))</f>
        <v>0.19159473554550432</v>
      </c>
    </row>
    <row r="29" spans="1:25" ht="19.5" customHeight="1">
      <c r="A29" s="279" t="s">
        <v>186</v>
      </c>
      <c r="B29" s="280">
        <v>398.89300000000003</v>
      </c>
      <c r="C29" s="281">
        <v>383.456</v>
      </c>
      <c r="D29" s="282">
        <v>0</v>
      </c>
      <c r="E29" s="299">
        <v>0</v>
      </c>
      <c r="F29" s="282">
        <f>SUM(B29:E29)</f>
        <v>782.349</v>
      </c>
      <c r="G29" s="283">
        <f>F29/$F$9</f>
        <v>0.01517695280695904</v>
      </c>
      <c r="H29" s="280">
        <v>233.642</v>
      </c>
      <c r="I29" s="281">
        <v>231.13</v>
      </c>
      <c r="J29" s="282"/>
      <c r="K29" s="281"/>
      <c r="L29" s="282">
        <f>SUM(H29:K29)</f>
        <v>464.772</v>
      </c>
      <c r="M29" s="308">
        <f>IF(ISERROR(F29/L29-1),"         /0",(F29/L29-1))</f>
        <v>0.6832963259404612</v>
      </c>
      <c r="N29" s="309">
        <v>2418.196</v>
      </c>
      <c r="O29" s="281">
        <v>2284.1850000000004</v>
      </c>
      <c r="P29" s="282">
        <v>0</v>
      </c>
      <c r="Q29" s="281">
        <v>0</v>
      </c>
      <c r="R29" s="282">
        <f>SUM(N29:Q29)</f>
        <v>4702.381</v>
      </c>
      <c r="S29" s="310">
        <f>R29/$R$9</f>
        <v>0.009714469728277993</v>
      </c>
      <c r="T29" s="280">
        <v>633.79</v>
      </c>
      <c r="U29" s="281">
        <v>535.268</v>
      </c>
      <c r="V29" s="282">
        <v>6.735</v>
      </c>
      <c r="W29" s="281">
        <v>22.814</v>
      </c>
      <c r="X29" s="282">
        <f>SUM(T29:W29)</f>
        <v>1198.607</v>
      </c>
      <c r="Y29" s="285">
        <f>IF(ISERROR(R29/X29-1),"         /0",IF(R29/X29&gt;5,"  *  ",(R29/X29-1)))</f>
        <v>2.9232050204946245</v>
      </c>
    </row>
    <row r="30" spans="1:25" ht="19.5" customHeight="1">
      <c r="A30" s="279" t="s">
        <v>190</v>
      </c>
      <c r="B30" s="280">
        <v>54.209</v>
      </c>
      <c r="C30" s="281">
        <v>17.788</v>
      </c>
      <c r="D30" s="282">
        <v>354.22299999999996</v>
      </c>
      <c r="E30" s="299">
        <v>143.36</v>
      </c>
      <c r="F30" s="282">
        <f aca="true" t="shared" si="16" ref="F30:F38">SUM(B30:E30)</f>
        <v>569.5799999999999</v>
      </c>
      <c r="G30" s="283">
        <f aca="true" t="shared" si="17" ref="G30:G38">F30/$F$9</f>
        <v>0.011049402223033107</v>
      </c>
      <c r="H30" s="280">
        <v>107.60100000000001</v>
      </c>
      <c r="I30" s="281">
        <v>56.812</v>
      </c>
      <c r="J30" s="282"/>
      <c r="K30" s="281"/>
      <c r="L30" s="282">
        <f aca="true" t="shared" si="18" ref="L30:L38">SUM(H30:K30)</f>
        <v>164.413</v>
      </c>
      <c r="M30" s="308">
        <f aca="true" t="shared" si="19" ref="M30:M38">IF(ISERROR(F30/L30-1),"         /0",(F30/L30-1))</f>
        <v>2.4643245972033836</v>
      </c>
      <c r="N30" s="309">
        <v>312.95099999999996</v>
      </c>
      <c r="O30" s="281">
        <v>138.775</v>
      </c>
      <c r="P30" s="282">
        <v>516.85</v>
      </c>
      <c r="Q30" s="281">
        <v>164.61</v>
      </c>
      <c r="R30" s="282">
        <f aca="true" t="shared" si="20" ref="R30:R38">SUM(N30:Q30)</f>
        <v>1133.1860000000001</v>
      </c>
      <c r="S30" s="310">
        <f aca="true" t="shared" si="21" ref="S30:S38">R30/$R$9</f>
        <v>0.0023410057784574293</v>
      </c>
      <c r="T30" s="280">
        <v>933.775</v>
      </c>
      <c r="U30" s="281">
        <v>499.926</v>
      </c>
      <c r="V30" s="282"/>
      <c r="W30" s="281"/>
      <c r="X30" s="282">
        <f aca="true" t="shared" si="22" ref="X30:X38">SUM(T30:W30)</f>
        <v>1433.701</v>
      </c>
      <c r="Y30" s="285">
        <f aca="true" t="shared" si="23" ref="Y30:Y38">IF(ISERROR(R30/X30-1),"         /0",IF(R30/X30&gt;5,"  *  ",(R30/X30-1)))</f>
        <v>-0.20960786105331575</v>
      </c>
    </row>
    <row r="31" spans="1:25" ht="19.5" customHeight="1">
      <c r="A31" s="279" t="s">
        <v>184</v>
      </c>
      <c r="B31" s="280">
        <v>316.299</v>
      </c>
      <c r="C31" s="281">
        <v>194.708</v>
      </c>
      <c r="D31" s="282">
        <v>0</v>
      </c>
      <c r="E31" s="299">
        <v>0</v>
      </c>
      <c r="F31" s="282">
        <f t="shared" si="16"/>
        <v>511.00699999999995</v>
      </c>
      <c r="G31" s="283">
        <f t="shared" si="17"/>
        <v>0.00991313227603757</v>
      </c>
      <c r="H31" s="280">
        <v>509.444</v>
      </c>
      <c r="I31" s="281">
        <v>542.633</v>
      </c>
      <c r="J31" s="282"/>
      <c r="K31" s="281"/>
      <c r="L31" s="282">
        <f t="shared" si="18"/>
        <v>1052.077</v>
      </c>
      <c r="M31" s="308">
        <f t="shared" si="19"/>
        <v>-0.5142874523442676</v>
      </c>
      <c r="N31" s="309">
        <v>3106.833</v>
      </c>
      <c r="O31" s="281">
        <v>2211.5389999999998</v>
      </c>
      <c r="P31" s="282"/>
      <c r="Q31" s="281"/>
      <c r="R31" s="282">
        <f t="shared" si="20"/>
        <v>5318.371999999999</v>
      </c>
      <c r="S31" s="310">
        <f t="shared" si="21"/>
        <v>0.010987022063444301</v>
      </c>
      <c r="T31" s="280">
        <v>3943.6820000000002</v>
      </c>
      <c r="U31" s="281">
        <v>5540.7</v>
      </c>
      <c r="V31" s="282"/>
      <c r="W31" s="281"/>
      <c r="X31" s="282">
        <f t="shared" si="22"/>
        <v>9484.382</v>
      </c>
      <c r="Y31" s="285">
        <f t="shared" si="23"/>
        <v>-0.43924949459015894</v>
      </c>
    </row>
    <row r="32" spans="1:25" ht="19.5" customHeight="1">
      <c r="A32" s="279" t="s">
        <v>223</v>
      </c>
      <c r="B32" s="280">
        <v>0</v>
      </c>
      <c r="C32" s="281">
        <v>0</v>
      </c>
      <c r="D32" s="282">
        <v>295.343</v>
      </c>
      <c r="E32" s="299">
        <v>0</v>
      </c>
      <c r="F32" s="282">
        <f t="shared" si="16"/>
        <v>295.343</v>
      </c>
      <c r="G32" s="283">
        <f t="shared" si="17"/>
        <v>0.005729420978189662</v>
      </c>
      <c r="H32" s="280"/>
      <c r="I32" s="281"/>
      <c r="J32" s="282"/>
      <c r="K32" s="281"/>
      <c r="L32" s="282">
        <f t="shared" si="18"/>
        <v>0</v>
      </c>
      <c r="M32" s="308" t="str">
        <f t="shared" si="19"/>
        <v>         /0</v>
      </c>
      <c r="N32" s="309"/>
      <c r="O32" s="281"/>
      <c r="P32" s="282">
        <v>2394.706</v>
      </c>
      <c r="Q32" s="281"/>
      <c r="R32" s="282">
        <f t="shared" si="20"/>
        <v>2394.706</v>
      </c>
      <c r="S32" s="310">
        <f t="shared" si="21"/>
        <v>0.004947131877473492</v>
      </c>
      <c r="T32" s="280"/>
      <c r="U32" s="281"/>
      <c r="V32" s="282"/>
      <c r="W32" s="281"/>
      <c r="X32" s="282">
        <f t="shared" si="22"/>
        <v>0</v>
      </c>
      <c r="Y32" s="285" t="str">
        <f t="shared" si="23"/>
        <v>         /0</v>
      </c>
    </row>
    <row r="33" spans="1:25" ht="19.5" customHeight="1">
      <c r="A33" s="279" t="s">
        <v>203</v>
      </c>
      <c r="B33" s="280">
        <v>106.862</v>
      </c>
      <c r="C33" s="281">
        <v>114.724</v>
      </c>
      <c r="D33" s="282">
        <v>54.784</v>
      </c>
      <c r="E33" s="299">
        <v>15.673</v>
      </c>
      <c r="F33" s="282">
        <f t="shared" si="16"/>
        <v>292.043</v>
      </c>
      <c r="G33" s="283">
        <f t="shared" si="17"/>
        <v>0.005665403584081706</v>
      </c>
      <c r="H33" s="280">
        <v>0</v>
      </c>
      <c r="I33" s="281">
        <v>0</v>
      </c>
      <c r="J33" s="282">
        <v>152.045</v>
      </c>
      <c r="K33" s="281">
        <v>95.741</v>
      </c>
      <c r="L33" s="282">
        <f t="shared" si="18"/>
        <v>247.786</v>
      </c>
      <c r="M33" s="308">
        <f t="shared" si="19"/>
        <v>0.17860976810634988</v>
      </c>
      <c r="N33" s="309">
        <v>107.16199999999999</v>
      </c>
      <c r="O33" s="281">
        <v>114.724</v>
      </c>
      <c r="P33" s="282">
        <v>1332.0430000000001</v>
      </c>
      <c r="Q33" s="281">
        <v>278.17799999999994</v>
      </c>
      <c r="R33" s="282">
        <f t="shared" si="20"/>
        <v>1832.107</v>
      </c>
      <c r="S33" s="310">
        <f t="shared" si="21"/>
        <v>0.0037848800406573195</v>
      </c>
      <c r="T33" s="280">
        <v>0.28</v>
      </c>
      <c r="U33" s="281">
        <v>1.5</v>
      </c>
      <c r="V33" s="282">
        <v>1109.953</v>
      </c>
      <c r="W33" s="281">
        <v>384.101</v>
      </c>
      <c r="X33" s="282">
        <f t="shared" si="22"/>
        <v>1495.8339999999998</v>
      </c>
      <c r="Y33" s="285">
        <f t="shared" si="23"/>
        <v>0.22480636220329275</v>
      </c>
    </row>
    <row r="34" spans="1:25" ht="19.5" customHeight="1">
      <c r="A34" s="279" t="s">
        <v>173</v>
      </c>
      <c r="B34" s="280">
        <v>145.349</v>
      </c>
      <c r="C34" s="281">
        <v>81.939</v>
      </c>
      <c r="D34" s="282">
        <v>58.128</v>
      </c>
      <c r="E34" s="299">
        <v>1.938</v>
      </c>
      <c r="F34" s="282">
        <f>SUM(B34:E34)</f>
        <v>287.354</v>
      </c>
      <c r="G34" s="283">
        <f>F34/$F$9</f>
        <v>0.0055744406868174015</v>
      </c>
      <c r="H34" s="280">
        <v>136.208</v>
      </c>
      <c r="I34" s="281">
        <v>58.33</v>
      </c>
      <c r="J34" s="282"/>
      <c r="K34" s="281"/>
      <c r="L34" s="282">
        <f>SUM(H34:K34)</f>
        <v>194.538</v>
      </c>
      <c r="M34" s="308">
        <f>IF(ISERROR(F34/L34-1),"         /0",(F34/L34-1))</f>
        <v>0.47710987056513354</v>
      </c>
      <c r="N34" s="309">
        <v>1498.1889999999999</v>
      </c>
      <c r="O34" s="281">
        <v>873.3599999999999</v>
      </c>
      <c r="P34" s="282">
        <v>323.761</v>
      </c>
      <c r="Q34" s="281">
        <v>57.793</v>
      </c>
      <c r="R34" s="282">
        <f>SUM(N34:Q34)</f>
        <v>2753.103</v>
      </c>
      <c r="S34" s="310">
        <f>R34/$R$9</f>
        <v>0.005687530583406858</v>
      </c>
      <c r="T34" s="280">
        <v>1417.641</v>
      </c>
      <c r="U34" s="281">
        <v>588.383</v>
      </c>
      <c r="V34" s="282"/>
      <c r="W34" s="281"/>
      <c r="X34" s="282">
        <f>SUM(T34:W34)</f>
        <v>2006.0240000000001</v>
      </c>
      <c r="Y34" s="285">
        <f>IF(ISERROR(R34/X34-1),"         /0",IF(R34/X34&gt;5,"  *  ",(R34/X34-1)))</f>
        <v>0.372417777653707</v>
      </c>
    </row>
    <row r="35" spans="1:25" ht="19.5" customHeight="1">
      <c r="A35" s="279" t="s">
        <v>182</v>
      </c>
      <c r="B35" s="280">
        <v>100.025</v>
      </c>
      <c r="C35" s="281">
        <v>183.585</v>
      </c>
      <c r="D35" s="282">
        <v>0</v>
      </c>
      <c r="E35" s="299">
        <v>0</v>
      </c>
      <c r="F35" s="282">
        <f>SUM(B35:E35)</f>
        <v>283.61</v>
      </c>
      <c r="G35" s="283">
        <f>F35/$F$9</f>
        <v>0.005501810043320376</v>
      </c>
      <c r="H35" s="280">
        <v>97.707</v>
      </c>
      <c r="I35" s="281">
        <v>195.39299999999997</v>
      </c>
      <c r="J35" s="282">
        <v>0.6</v>
      </c>
      <c r="K35" s="281">
        <v>0.3</v>
      </c>
      <c r="L35" s="282">
        <f>SUM(H35:K35)</f>
        <v>294</v>
      </c>
      <c r="M35" s="308">
        <f>IF(ISERROR(F35/L35-1),"         /0",(F35/L35-1))</f>
        <v>-0.03534013605442177</v>
      </c>
      <c r="N35" s="309">
        <v>956.594</v>
      </c>
      <c r="O35" s="281">
        <v>2033.6979999999999</v>
      </c>
      <c r="P35" s="282">
        <v>0.6</v>
      </c>
      <c r="Q35" s="281">
        <v>0.6</v>
      </c>
      <c r="R35" s="282">
        <f>SUM(N35:Q35)</f>
        <v>2991.4919999999997</v>
      </c>
      <c r="S35" s="310">
        <f>R35/$R$9</f>
        <v>0.006180009334927516</v>
      </c>
      <c r="T35" s="280">
        <v>810.4409999999998</v>
      </c>
      <c r="U35" s="281">
        <v>1794.1110000000003</v>
      </c>
      <c r="V35" s="282">
        <v>0.6</v>
      </c>
      <c r="W35" s="281">
        <v>0.3</v>
      </c>
      <c r="X35" s="282">
        <f>SUM(T35:W35)</f>
        <v>2605.452</v>
      </c>
      <c r="Y35" s="285">
        <f>IF(ISERROR(R35/X35-1),"         /0",IF(R35/X35&gt;5,"  *  ",(R35/X35-1)))</f>
        <v>0.1481662298902453</v>
      </c>
    </row>
    <row r="36" spans="1:25" ht="19.5" customHeight="1">
      <c r="A36" s="279" t="s">
        <v>172</v>
      </c>
      <c r="B36" s="280">
        <v>114.925</v>
      </c>
      <c r="C36" s="281">
        <v>100.036</v>
      </c>
      <c r="D36" s="282">
        <v>0</v>
      </c>
      <c r="E36" s="299">
        <v>0</v>
      </c>
      <c r="F36" s="282">
        <f t="shared" si="16"/>
        <v>214.961</v>
      </c>
      <c r="G36" s="283">
        <f t="shared" si="17"/>
        <v>0.004170073652981882</v>
      </c>
      <c r="H36" s="280">
        <v>56.175</v>
      </c>
      <c r="I36" s="281">
        <v>31.075</v>
      </c>
      <c r="J36" s="282"/>
      <c r="K36" s="281"/>
      <c r="L36" s="282">
        <f t="shared" si="18"/>
        <v>87.25</v>
      </c>
      <c r="M36" s="308">
        <f t="shared" si="19"/>
        <v>1.4637363896848141</v>
      </c>
      <c r="N36" s="309">
        <v>754.2929999999999</v>
      </c>
      <c r="O36" s="281">
        <v>703.012</v>
      </c>
      <c r="P36" s="282"/>
      <c r="Q36" s="281"/>
      <c r="R36" s="282">
        <f t="shared" si="20"/>
        <v>1457.3049999999998</v>
      </c>
      <c r="S36" s="310">
        <f t="shared" si="21"/>
        <v>0.0030105908703204095</v>
      </c>
      <c r="T36" s="280">
        <v>168.053</v>
      </c>
      <c r="U36" s="281">
        <v>139.206</v>
      </c>
      <c r="V36" s="282"/>
      <c r="W36" s="281"/>
      <c r="X36" s="282">
        <f t="shared" si="22"/>
        <v>307.259</v>
      </c>
      <c r="Y36" s="285">
        <f t="shared" si="23"/>
        <v>3.7429204677487062</v>
      </c>
    </row>
    <row r="37" spans="1:25" ht="19.5" customHeight="1">
      <c r="A37" s="279" t="s">
        <v>210</v>
      </c>
      <c r="B37" s="280">
        <v>0</v>
      </c>
      <c r="C37" s="281">
        <v>170.92</v>
      </c>
      <c r="D37" s="282">
        <v>0</v>
      </c>
      <c r="E37" s="299">
        <v>0</v>
      </c>
      <c r="F37" s="282">
        <f t="shared" si="16"/>
        <v>170.92</v>
      </c>
      <c r="G37" s="283">
        <f t="shared" si="17"/>
        <v>0.0033157130305853763</v>
      </c>
      <c r="H37" s="280"/>
      <c r="I37" s="281">
        <v>273.115</v>
      </c>
      <c r="J37" s="282"/>
      <c r="K37" s="281"/>
      <c r="L37" s="282">
        <f t="shared" si="18"/>
        <v>273.115</v>
      </c>
      <c r="M37" s="308">
        <f t="shared" si="19"/>
        <v>-0.3741830364498472</v>
      </c>
      <c r="N37" s="309"/>
      <c r="O37" s="281">
        <v>1742.506</v>
      </c>
      <c r="P37" s="282"/>
      <c r="Q37" s="281"/>
      <c r="R37" s="282">
        <f t="shared" si="20"/>
        <v>1742.506</v>
      </c>
      <c r="S37" s="310">
        <f t="shared" si="21"/>
        <v>0.0035997767489156602</v>
      </c>
      <c r="T37" s="280"/>
      <c r="U37" s="281">
        <v>2036.1360000000002</v>
      </c>
      <c r="V37" s="282"/>
      <c r="W37" s="281"/>
      <c r="X37" s="282">
        <f t="shared" si="22"/>
        <v>2036.1360000000002</v>
      </c>
      <c r="Y37" s="285">
        <f t="shared" si="23"/>
        <v>-0.1442094241249111</v>
      </c>
    </row>
    <row r="38" spans="1:25" ht="19.5" customHeight="1">
      <c r="A38" s="279" t="s">
        <v>214</v>
      </c>
      <c r="B38" s="280">
        <v>50.939</v>
      </c>
      <c r="C38" s="281">
        <v>56.759</v>
      </c>
      <c r="D38" s="282">
        <v>0</v>
      </c>
      <c r="E38" s="299">
        <v>0</v>
      </c>
      <c r="F38" s="282">
        <f t="shared" si="16"/>
        <v>107.69800000000001</v>
      </c>
      <c r="G38" s="283">
        <f t="shared" si="17"/>
        <v>0.002089256154738965</v>
      </c>
      <c r="H38" s="280">
        <v>32.051</v>
      </c>
      <c r="I38" s="281">
        <v>4.438000000000001</v>
      </c>
      <c r="J38" s="282"/>
      <c r="K38" s="281"/>
      <c r="L38" s="282">
        <f t="shared" si="18"/>
        <v>36.489000000000004</v>
      </c>
      <c r="M38" s="308">
        <f t="shared" si="19"/>
        <v>1.9515196360547011</v>
      </c>
      <c r="N38" s="309">
        <v>50.939</v>
      </c>
      <c r="O38" s="281">
        <v>373.0560000000001</v>
      </c>
      <c r="P38" s="282"/>
      <c r="Q38" s="281"/>
      <c r="R38" s="282">
        <f t="shared" si="20"/>
        <v>423.9950000000001</v>
      </c>
      <c r="S38" s="310">
        <f t="shared" si="21"/>
        <v>0.0008759151145858297</v>
      </c>
      <c r="T38" s="280">
        <v>143.40800000000002</v>
      </c>
      <c r="U38" s="281">
        <v>605.101</v>
      </c>
      <c r="V38" s="282"/>
      <c r="W38" s="281"/>
      <c r="X38" s="282">
        <f t="shared" si="22"/>
        <v>748.509</v>
      </c>
      <c r="Y38" s="285">
        <f t="shared" si="23"/>
        <v>-0.4335472252170647</v>
      </c>
    </row>
    <row r="39" spans="1:25" ht="19.5" customHeight="1">
      <c r="A39" s="279" t="s">
        <v>205</v>
      </c>
      <c r="B39" s="280">
        <v>56.85</v>
      </c>
      <c r="C39" s="281">
        <v>30.282</v>
      </c>
      <c r="D39" s="282">
        <v>0</v>
      </c>
      <c r="E39" s="299">
        <v>0</v>
      </c>
      <c r="F39" s="282">
        <f aca="true" t="shared" si="24" ref="F39:F54">SUM(B39:E39)</f>
        <v>87.132</v>
      </c>
      <c r="G39" s="283">
        <f aca="true" t="shared" si="25" ref="G39:G54">F39/$F$9</f>
        <v>0.0016902919949740526</v>
      </c>
      <c r="H39" s="280">
        <v>152.959</v>
      </c>
      <c r="I39" s="281">
        <v>106.519</v>
      </c>
      <c r="J39" s="282"/>
      <c r="K39" s="281"/>
      <c r="L39" s="282">
        <f aca="true" t="shared" si="26" ref="L39:L54">SUM(H39:K39)</f>
        <v>259.478</v>
      </c>
      <c r="M39" s="308">
        <f aca="true" t="shared" si="27" ref="M39:M50">IF(ISERROR(F39/L39-1),"         /0",(F39/L39-1))</f>
        <v>-0.6642027455121435</v>
      </c>
      <c r="N39" s="309">
        <v>379.18800000000005</v>
      </c>
      <c r="O39" s="281">
        <v>339.704</v>
      </c>
      <c r="P39" s="282"/>
      <c r="Q39" s="281"/>
      <c r="R39" s="282">
        <f>SUM(N39:Q39)</f>
        <v>718.892</v>
      </c>
      <c r="S39" s="310">
        <f aca="true" t="shared" si="28" ref="S39:S54">R39/$R$9</f>
        <v>0.001485131590124497</v>
      </c>
      <c r="T39" s="280">
        <v>937.777</v>
      </c>
      <c r="U39" s="281">
        <v>609.477</v>
      </c>
      <c r="V39" s="282"/>
      <c r="W39" s="281"/>
      <c r="X39" s="282">
        <f aca="true" t="shared" si="29" ref="X39:X54">SUM(T39:W39)</f>
        <v>1547.254</v>
      </c>
      <c r="Y39" s="285">
        <f aca="true" t="shared" si="30" ref="Y39:Y54">IF(ISERROR(R39/X39-1),"         /0",IF(R39/X39&gt;5,"  *  ",(R39/X39-1)))</f>
        <v>-0.5353755750510258</v>
      </c>
    </row>
    <row r="40" spans="1:25" ht="19.5" customHeight="1" thickBot="1">
      <c r="A40" s="286" t="s">
        <v>170</v>
      </c>
      <c r="B40" s="287">
        <v>78.608</v>
      </c>
      <c r="C40" s="288">
        <v>103.309</v>
      </c>
      <c r="D40" s="289">
        <v>52.32</v>
      </c>
      <c r="E40" s="302">
        <v>19.516</v>
      </c>
      <c r="F40" s="289">
        <f t="shared" si="24"/>
        <v>253.753</v>
      </c>
      <c r="G40" s="290">
        <f t="shared" si="25"/>
        <v>0.004922607820326065</v>
      </c>
      <c r="H40" s="287">
        <v>497</v>
      </c>
      <c r="I40" s="288">
        <v>184.21</v>
      </c>
      <c r="J40" s="289">
        <v>0.6890000000000001</v>
      </c>
      <c r="K40" s="288">
        <v>7.725</v>
      </c>
      <c r="L40" s="289">
        <f t="shared" si="26"/>
        <v>689.624</v>
      </c>
      <c r="M40" s="311">
        <f t="shared" si="27"/>
        <v>-0.6320415182766261</v>
      </c>
      <c r="N40" s="312">
        <v>1586.3709999999999</v>
      </c>
      <c r="O40" s="288">
        <v>1230.0399999999997</v>
      </c>
      <c r="P40" s="289">
        <v>505.949</v>
      </c>
      <c r="Q40" s="288">
        <v>1483.676</v>
      </c>
      <c r="R40" s="289">
        <f>SUM(N40:Q40)</f>
        <v>4806.036</v>
      </c>
      <c r="S40" s="313">
        <f t="shared" si="28"/>
        <v>0.009928606643105747</v>
      </c>
      <c r="T40" s="287">
        <v>4831.264999999999</v>
      </c>
      <c r="U40" s="288">
        <v>3211.169</v>
      </c>
      <c r="V40" s="289">
        <v>373.69199999999995</v>
      </c>
      <c r="W40" s="288">
        <v>540.0300000000001</v>
      </c>
      <c r="X40" s="289">
        <f t="shared" si="29"/>
        <v>8956.155999999999</v>
      </c>
      <c r="Y40" s="292">
        <f t="shared" si="30"/>
        <v>-0.46338183479608874</v>
      </c>
    </row>
    <row r="41" spans="1:25" s="113" customFormat="1" ht="19.5" customHeight="1">
      <c r="A41" s="120" t="s">
        <v>54</v>
      </c>
      <c r="B41" s="117">
        <f>SUM(B42:B51)</f>
        <v>2878.4860000000003</v>
      </c>
      <c r="C41" s="116">
        <f>SUM(C42:C51)</f>
        <v>2484.6259999999997</v>
      </c>
      <c r="D41" s="115">
        <f>SUM(D42:D51)</f>
        <v>481.17</v>
      </c>
      <c r="E41" s="116">
        <f>SUM(E42:E51)</f>
        <v>511.837</v>
      </c>
      <c r="F41" s="115">
        <f t="shared" si="24"/>
        <v>6356.119000000001</v>
      </c>
      <c r="G41" s="118">
        <f t="shared" si="25"/>
        <v>0.12330368940001928</v>
      </c>
      <c r="H41" s="117">
        <f>SUM(H42:H51)</f>
        <v>1516.6450000000002</v>
      </c>
      <c r="I41" s="116">
        <f>SUM(I42:I51)</f>
        <v>2242.7610000000004</v>
      </c>
      <c r="J41" s="115">
        <f>SUM(J42:J51)</f>
        <v>321.149</v>
      </c>
      <c r="K41" s="116">
        <f>SUM(K42:K51)</f>
        <v>305.423</v>
      </c>
      <c r="L41" s="115">
        <f t="shared" si="26"/>
        <v>4385.978000000001</v>
      </c>
      <c r="M41" s="217">
        <f t="shared" si="27"/>
        <v>0.4491908076146298</v>
      </c>
      <c r="N41" s="219">
        <f>SUM(N42:N51)</f>
        <v>23785.470999999998</v>
      </c>
      <c r="O41" s="116">
        <f>SUM(O42:O51)</f>
        <v>23979.327999999994</v>
      </c>
      <c r="P41" s="115">
        <f>SUM(P42:P51)</f>
        <v>5219.249</v>
      </c>
      <c r="Q41" s="116">
        <f>SUM(Q42:Q51)</f>
        <v>4513.156</v>
      </c>
      <c r="R41" s="115">
        <f aca="true" t="shared" si="31" ref="R41:R67">SUM(N41:Q41)</f>
        <v>57497.204</v>
      </c>
      <c r="S41" s="230">
        <f t="shared" si="28"/>
        <v>0.11878128286896027</v>
      </c>
      <c r="T41" s="117">
        <f>SUM(T42:T51)</f>
        <v>12201.991999999998</v>
      </c>
      <c r="U41" s="116">
        <f>SUM(U42:U51)</f>
        <v>17055.609</v>
      </c>
      <c r="V41" s="115">
        <f>SUM(V42:V51)</f>
        <v>1592.414</v>
      </c>
      <c r="W41" s="116">
        <f>SUM(W42:W51)</f>
        <v>1377.0520000000001</v>
      </c>
      <c r="X41" s="115">
        <f t="shared" si="29"/>
        <v>32227.067</v>
      </c>
      <c r="Y41" s="114">
        <f t="shared" si="30"/>
        <v>0.7841277333739369</v>
      </c>
    </row>
    <row r="42" spans="1:25" ht="19.5" customHeight="1">
      <c r="A42" s="272" t="s">
        <v>159</v>
      </c>
      <c r="B42" s="273">
        <v>606.3079999999999</v>
      </c>
      <c r="C42" s="274">
        <v>1068.4219999999998</v>
      </c>
      <c r="D42" s="275">
        <v>0</v>
      </c>
      <c r="E42" s="274">
        <v>0</v>
      </c>
      <c r="F42" s="275">
        <f t="shared" si="24"/>
        <v>1674.7299999999996</v>
      </c>
      <c r="G42" s="276">
        <f t="shared" si="25"/>
        <v>0.03248843952558066</v>
      </c>
      <c r="H42" s="273">
        <v>360.681</v>
      </c>
      <c r="I42" s="274">
        <v>977.736</v>
      </c>
      <c r="J42" s="275">
        <v>0</v>
      </c>
      <c r="K42" s="274">
        <v>0</v>
      </c>
      <c r="L42" s="275">
        <f t="shared" si="26"/>
        <v>1338.417</v>
      </c>
      <c r="M42" s="305">
        <f t="shared" si="27"/>
        <v>0.2512766947819698</v>
      </c>
      <c r="N42" s="306">
        <v>5331.022000000002</v>
      </c>
      <c r="O42" s="274">
        <v>10039.826999999996</v>
      </c>
      <c r="P42" s="275">
        <v>0</v>
      </c>
      <c r="Q42" s="274">
        <v>0</v>
      </c>
      <c r="R42" s="275">
        <f t="shared" si="31"/>
        <v>15370.848999999998</v>
      </c>
      <c r="S42" s="307">
        <f t="shared" si="28"/>
        <v>0.03175405125795465</v>
      </c>
      <c r="T42" s="273">
        <v>2508.5099999999998</v>
      </c>
      <c r="U42" s="274">
        <v>6509.117</v>
      </c>
      <c r="V42" s="275">
        <v>0</v>
      </c>
      <c r="W42" s="274">
        <v>0</v>
      </c>
      <c r="X42" s="275">
        <f t="shared" si="29"/>
        <v>9017.627</v>
      </c>
      <c r="Y42" s="278">
        <f t="shared" si="30"/>
        <v>0.7045336871884365</v>
      </c>
    </row>
    <row r="43" spans="1:25" ht="19.5" customHeight="1">
      <c r="A43" s="279" t="s">
        <v>216</v>
      </c>
      <c r="B43" s="280">
        <v>935.226</v>
      </c>
      <c r="C43" s="281">
        <v>375.581</v>
      </c>
      <c r="D43" s="282">
        <v>0</v>
      </c>
      <c r="E43" s="281">
        <v>0</v>
      </c>
      <c r="F43" s="282">
        <f t="shared" si="24"/>
        <v>1310.807</v>
      </c>
      <c r="G43" s="283">
        <f t="shared" si="25"/>
        <v>0.025428620702565678</v>
      </c>
      <c r="H43" s="280"/>
      <c r="I43" s="281"/>
      <c r="J43" s="282"/>
      <c r="K43" s="281"/>
      <c r="L43" s="282">
        <f t="shared" si="26"/>
        <v>0</v>
      </c>
      <c r="M43" s="308" t="str">
        <f t="shared" si="27"/>
        <v>         /0</v>
      </c>
      <c r="N43" s="309">
        <v>7124.147000000001</v>
      </c>
      <c r="O43" s="281">
        <v>2945.744</v>
      </c>
      <c r="P43" s="282">
        <v>124.643</v>
      </c>
      <c r="Q43" s="281">
        <v>40.074</v>
      </c>
      <c r="R43" s="282">
        <f t="shared" si="31"/>
        <v>10234.608000000002</v>
      </c>
      <c r="S43" s="310">
        <f t="shared" si="28"/>
        <v>0.021143286687486995</v>
      </c>
      <c r="T43" s="280"/>
      <c r="U43" s="281"/>
      <c r="V43" s="282"/>
      <c r="W43" s="281"/>
      <c r="X43" s="282">
        <f t="shared" si="29"/>
        <v>0</v>
      </c>
      <c r="Y43" s="285" t="str">
        <f t="shared" si="30"/>
        <v>         /0</v>
      </c>
    </row>
    <row r="44" spans="1:25" ht="19.5" customHeight="1">
      <c r="A44" s="279" t="s">
        <v>218</v>
      </c>
      <c r="B44" s="280">
        <v>980.44</v>
      </c>
      <c r="C44" s="281">
        <v>68.052</v>
      </c>
      <c r="D44" s="282">
        <v>0</v>
      </c>
      <c r="E44" s="281">
        <v>0</v>
      </c>
      <c r="F44" s="282">
        <f t="shared" si="24"/>
        <v>1048.492</v>
      </c>
      <c r="G44" s="283">
        <f t="shared" si="25"/>
        <v>0.020339916843344973</v>
      </c>
      <c r="H44" s="280">
        <v>766.788</v>
      </c>
      <c r="I44" s="281">
        <v>86.055</v>
      </c>
      <c r="J44" s="282"/>
      <c r="K44" s="281"/>
      <c r="L44" s="282">
        <f t="shared" si="26"/>
        <v>852.8430000000001</v>
      </c>
      <c r="M44" s="308">
        <f t="shared" si="27"/>
        <v>0.22940799185782135</v>
      </c>
      <c r="N44" s="309">
        <v>7238.6950000000015</v>
      </c>
      <c r="O44" s="281">
        <v>640.487</v>
      </c>
      <c r="P44" s="282"/>
      <c r="Q44" s="281"/>
      <c r="R44" s="282">
        <f t="shared" si="31"/>
        <v>7879.182000000002</v>
      </c>
      <c r="S44" s="310">
        <f t="shared" si="28"/>
        <v>0.016277301865287575</v>
      </c>
      <c r="T44" s="280">
        <v>5457.432000000001</v>
      </c>
      <c r="U44" s="281">
        <v>919.0089999999998</v>
      </c>
      <c r="V44" s="282">
        <v>96.968</v>
      </c>
      <c r="W44" s="281">
        <v>11.984</v>
      </c>
      <c r="X44" s="282">
        <f t="shared" si="29"/>
        <v>6485.393000000001</v>
      </c>
      <c r="Y44" s="285">
        <f t="shared" si="30"/>
        <v>0.2149120338582411</v>
      </c>
    </row>
    <row r="45" spans="1:25" ht="19.5" customHeight="1">
      <c r="A45" s="279" t="s">
        <v>219</v>
      </c>
      <c r="B45" s="280">
        <v>0</v>
      </c>
      <c r="C45" s="281">
        <v>0</v>
      </c>
      <c r="D45" s="282">
        <v>481.17</v>
      </c>
      <c r="E45" s="281">
        <v>511.837</v>
      </c>
      <c r="F45" s="282">
        <f t="shared" si="24"/>
        <v>993.0070000000001</v>
      </c>
      <c r="G45" s="283">
        <f t="shared" si="25"/>
        <v>0.019263551657866213</v>
      </c>
      <c r="H45" s="280"/>
      <c r="I45" s="281"/>
      <c r="J45" s="282">
        <v>321.149</v>
      </c>
      <c r="K45" s="281">
        <v>305.273</v>
      </c>
      <c r="L45" s="282">
        <f t="shared" si="26"/>
        <v>626.422</v>
      </c>
      <c r="M45" s="308">
        <f t="shared" si="27"/>
        <v>0.5852045426246204</v>
      </c>
      <c r="N45" s="309"/>
      <c r="O45" s="281"/>
      <c r="P45" s="282">
        <v>5094.606</v>
      </c>
      <c r="Q45" s="281">
        <v>4473.082</v>
      </c>
      <c r="R45" s="282">
        <f t="shared" si="31"/>
        <v>9567.688</v>
      </c>
      <c r="S45" s="310">
        <f t="shared" si="28"/>
        <v>0.019765522071820342</v>
      </c>
      <c r="T45" s="280"/>
      <c r="U45" s="281"/>
      <c r="V45" s="282">
        <v>1494.946</v>
      </c>
      <c r="W45" s="281">
        <v>1364.7930000000001</v>
      </c>
      <c r="X45" s="282">
        <f t="shared" si="29"/>
        <v>2859.739</v>
      </c>
      <c r="Y45" s="285">
        <f t="shared" si="30"/>
        <v>2.3456507744238198</v>
      </c>
    </row>
    <row r="46" spans="1:25" ht="19.5" customHeight="1">
      <c r="A46" s="279" t="s">
        <v>199</v>
      </c>
      <c r="B46" s="280">
        <v>11.008000000000001</v>
      </c>
      <c r="C46" s="281">
        <v>326.768</v>
      </c>
      <c r="D46" s="282">
        <v>0</v>
      </c>
      <c r="E46" s="281">
        <v>0</v>
      </c>
      <c r="F46" s="282">
        <f t="shared" si="24"/>
        <v>337.77599999999995</v>
      </c>
      <c r="G46" s="283">
        <f t="shared" si="25"/>
        <v>0.006552587670366289</v>
      </c>
      <c r="H46" s="280">
        <v>42.30500000000001</v>
      </c>
      <c r="I46" s="281">
        <v>380.52200000000005</v>
      </c>
      <c r="J46" s="282"/>
      <c r="K46" s="281"/>
      <c r="L46" s="282">
        <f t="shared" si="26"/>
        <v>422.82700000000006</v>
      </c>
      <c r="M46" s="308">
        <f t="shared" si="27"/>
        <v>-0.20114846024497035</v>
      </c>
      <c r="N46" s="309">
        <v>303.67299999999994</v>
      </c>
      <c r="O46" s="281">
        <v>2855.901</v>
      </c>
      <c r="P46" s="282"/>
      <c r="Q46" s="281"/>
      <c r="R46" s="282">
        <f>SUM(N46:Q46)</f>
        <v>3159.5739999999996</v>
      </c>
      <c r="S46" s="310">
        <f t="shared" si="28"/>
        <v>0.006527243534127542</v>
      </c>
      <c r="T46" s="280">
        <v>642.739</v>
      </c>
      <c r="U46" s="281">
        <v>2685.1789999999996</v>
      </c>
      <c r="V46" s="282"/>
      <c r="W46" s="281"/>
      <c r="X46" s="282">
        <f t="shared" si="29"/>
        <v>3327.9179999999997</v>
      </c>
      <c r="Y46" s="285">
        <f t="shared" si="30"/>
        <v>-0.05058538100998888</v>
      </c>
    </row>
    <row r="47" spans="1:25" ht="19.5" customHeight="1">
      <c r="A47" s="279" t="s">
        <v>196</v>
      </c>
      <c r="B47" s="280">
        <v>131.556</v>
      </c>
      <c r="C47" s="281">
        <v>178.588</v>
      </c>
      <c r="D47" s="282">
        <v>0</v>
      </c>
      <c r="E47" s="281">
        <v>0</v>
      </c>
      <c r="F47" s="282">
        <f t="shared" si="24"/>
        <v>310.144</v>
      </c>
      <c r="G47" s="283">
        <f t="shared" si="25"/>
        <v>0.006016548690369009</v>
      </c>
      <c r="H47" s="280">
        <v>41.712</v>
      </c>
      <c r="I47" s="281">
        <v>102.68</v>
      </c>
      <c r="J47" s="282"/>
      <c r="K47" s="281"/>
      <c r="L47" s="282">
        <f t="shared" si="26"/>
        <v>144.392</v>
      </c>
      <c r="M47" s="308">
        <f t="shared" si="27"/>
        <v>1.147930633276082</v>
      </c>
      <c r="N47" s="309">
        <v>915.447</v>
      </c>
      <c r="O47" s="281">
        <v>1347.2160000000001</v>
      </c>
      <c r="P47" s="282"/>
      <c r="Q47" s="281"/>
      <c r="R47" s="282">
        <f>SUM(N47:Q47)</f>
        <v>2262.663</v>
      </c>
      <c r="S47" s="310">
        <f t="shared" si="28"/>
        <v>0.00467434927514267</v>
      </c>
      <c r="T47" s="280">
        <v>122.693</v>
      </c>
      <c r="U47" s="281">
        <v>259.11400000000003</v>
      </c>
      <c r="V47" s="282"/>
      <c r="W47" s="281"/>
      <c r="X47" s="282">
        <f t="shared" si="29"/>
        <v>381.807</v>
      </c>
      <c r="Y47" s="285" t="str">
        <f t="shared" si="30"/>
        <v>  *  </v>
      </c>
    </row>
    <row r="48" spans="1:25" ht="19.5" customHeight="1">
      <c r="A48" s="279" t="s">
        <v>187</v>
      </c>
      <c r="B48" s="280">
        <v>176.33300000000003</v>
      </c>
      <c r="C48" s="281">
        <v>84.866</v>
      </c>
      <c r="D48" s="282">
        <v>0</v>
      </c>
      <c r="E48" s="281">
        <v>0</v>
      </c>
      <c r="F48" s="282">
        <f t="shared" si="24"/>
        <v>261.199</v>
      </c>
      <c r="G48" s="283">
        <f t="shared" si="25"/>
        <v>0.005067054340486016</v>
      </c>
      <c r="H48" s="280">
        <v>184.214</v>
      </c>
      <c r="I48" s="281">
        <v>292.42999999999995</v>
      </c>
      <c r="J48" s="282"/>
      <c r="K48" s="281"/>
      <c r="L48" s="282">
        <f t="shared" si="26"/>
        <v>476.64399999999995</v>
      </c>
      <c r="M48" s="308">
        <f t="shared" si="27"/>
        <v>-0.45200401137956203</v>
      </c>
      <c r="N48" s="309">
        <v>1753.3049999999998</v>
      </c>
      <c r="O48" s="281">
        <v>2996.916</v>
      </c>
      <c r="P48" s="282"/>
      <c r="Q48" s="281"/>
      <c r="R48" s="282">
        <f>SUM(N48:Q48)</f>
        <v>4750.221</v>
      </c>
      <c r="S48" s="310">
        <f t="shared" si="28"/>
        <v>0.00981330056138165</v>
      </c>
      <c r="T48" s="280">
        <v>1799.0690000000004</v>
      </c>
      <c r="U48" s="281">
        <v>3508.1470000000004</v>
      </c>
      <c r="V48" s="282"/>
      <c r="W48" s="281"/>
      <c r="X48" s="282">
        <f t="shared" si="29"/>
        <v>5307.216</v>
      </c>
      <c r="Y48" s="285">
        <f t="shared" si="30"/>
        <v>-0.10495050512359039</v>
      </c>
    </row>
    <row r="49" spans="1:25" ht="19.5" customHeight="1">
      <c r="A49" s="279" t="s">
        <v>198</v>
      </c>
      <c r="B49" s="280">
        <v>0</v>
      </c>
      <c r="C49" s="281">
        <v>248.664</v>
      </c>
      <c r="D49" s="282">
        <v>0</v>
      </c>
      <c r="E49" s="281">
        <v>0</v>
      </c>
      <c r="F49" s="282">
        <f t="shared" si="24"/>
        <v>248.664</v>
      </c>
      <c r="G49" s="283">
        <f t="shared" si="25"/>
        <v>0.004823885238927464</v>
      </c>
      <c r="H49" s="280">
        <v>8.363</v>
      </c>
      <c r="I49" s="281">
        <v>271.112</v>
      </c>
      <c r="J49" s="282"/>
      <c r="K49" s="281"/>
      <c r="L49" s="282">
        <f t="shared" si="26"/>
        <v>279.475</v>
      </c>
      <c r="M49" s="308">
        <f t="shared" si="27"/>
        <v>-0.11024599695858317</v>
      </c>
      <c r="N49" s="309">
        <v>226.67400000000004</v>
      </c>
      <c r="O49" s="281">
        <v>2096.635</v>
      </c>
      <c r="P49" s="282"/>
      <c r="Q49" s="281"/>
      <c r="R49" s="282">
        <f>SUM(N49:Q49)</f>
        <v>2323.309</v>
      </c>
      <c r="S49" s="310">
        <f t="shared" si="28"/>
        <v>0.004799635535686244</v>
      </c>
      <c r="T49" s="280">
        <v>119.774</v>
      </c>
      <c r="U49" s="281">
        <v>1985.416</v>
      </c>
      <c r="V49" s="282"/>
      <c r="W49" s="281"/>
      <c r="X49" s="282">
        <f t="shared" si="29"/>
        <v>2105.19</v>
      </c>
      <c r="Y49" s="285">
        <f t="shared" si="30"/>
        <v>0.10361012545185955</v>
      </c>
    </row>
    <row r="50" spans="1:25" ht="19.5" customHeight="1">
      <c r="A50" s="279" t="s">
        <v>204</v>
      </c>
      <c r="B50" s="280">
        <v>26.07</v>
      </c>
      <c r="C50" s="281">
        <v>133.685</v>
      </c>
      <c r="D50" s="282">
        <v>0</v>
      </c>
      <c r="E50" s="281">
        <v>0</v>
      </c>
      <c r="F50" s="282">
        <f t="shared" si="24"/>
        <v>159.755</v>
      </c>
      <c r="G50" s="283">
        <f t="shared" si="25"/>
        <v>0.003099120847186794</v>
      </c>
      <c r="H50" s="280">
        <v>100.604</v>
      </c>
      <c r="I50" s="281">
        <v>132.226</v>
      </c>
      <c r="J50" s="282"/>
      <c r="K50" s="281"/>
      <c r="L50" s="282">
        <f t="shared" si="26"/>
        <v>232.82999999999998</v>
      </c>
      <c r="M50" s="308">
        <f t="shared" si="27"/>
        <v>-0.3138556028003264</v>
      </c>
      <c r="N50" s="309">
        <v>704.907</v>
      </c>
      <c r="O50" s="281">
        <v>1054.072</v>
      </c>
      <c r="P50" s="282"/>
      <c r="Q50" s="281"/>
      <c r="R50" s="282">
        <f t="shared" si="31"/>
        <v>1758.9789999999998</v>
      </c>
      <c r="S50" s="310">
        <f t="shared" si="28"/>
        <v>0.00363380769192813</v>
      </c>
      <c r="T50" s="280">
        <v>971.171</v>
      </c>
      <c r="U50" s="281">
        <v>1078.522</v>
      </c>
      <c r="V50" s="282"/>
      <c r="W50" s="281"/>
      <c r="X50" s="282">
        <f t="shared" si="29"/>
        <v>2049.693</v>
      </c>
      <c r="Y50" s="285">
        <f t="shared" si="30"/>
        <v>-0.14183294766582133</v>
      </c>
    </row>
    <row r="51" spans="1:25" ht="19.5" customHeight="1" thickBot="1">
      <c r="A51" s="286" t="s">
        <v>170</v>
      </c>
      <c r="B51" s="287">
        <v>11.545</v>
      </c>
      <c r="C51" s="288">
        <v>0</v>
      </c>
      <c r="D51" s="289">
        <v>0</v>
      </c>
      <c r="E51" s="288">
        <v>0</v>
      </c>
      <c r="F51" s="289">
        <f t="shared" si="24"/>
        <v>11.545</v>
      </c>
      <c r="G51" s="290">
        <f t="shared" si="25"/>
        <v>0.0002239638833261653</v>
      </c>
      <c r="H51" s="287">
        <v>11.978</v>
      </c>
      <c r="I51" s="288">
        <v>0</v>
      </c>
      <c r="J51" s="289"/>
      <c r="K51" s="288">
        <v>0.15</v>
      </c>
      <c r="L51" s="289">
        <f t="shared" si="26"/>
        <v>12.128</v>
      </c>
      <c r="M51" s="311">
        <f aca="true" t="shared" si="32" ref="M51:M72">IF(ISERROR(F51/L51-1),"         /0",(F51/L51-1))</f>
        <v>-0.048070580474934066</v>
      </c>
      <c r="N51" s="312">
        <v>187.601</v>
      </c>
      <c r="O51" s="288">
        <v>2.53</v>
      </c>
      <c r="P51" s="289">
        <v>0</v>
      </c>
      <c r="Q51" s="288">
        <v>0</v>
      </c>
      <c r="R51" s="289">
        <f>SUM(N51:Q51)</f>
        <v>190.131</v>
      </c>
      <c r="S51" s="313">
        <f t="shared" si="28"/>
        <v>0.00039278438814447893</v>
      </c>
      <c r="T51" s="287">
        <v>580.604</v>
      </c>
      <c r="U51" s="288">
        <v>111.105</v>
      </c>
      <c r="V51" s="289">
        <v>0.5</v>
      </c>
      <c r="W51" s="288">
        <v>0.275</v>
      </c>
      <c r="X51" s="289">
        <f t="shared" si="29"/>
        <v>692.484</v>
      </c>
      <c r="Y51" s="292">
        <f t="shared" si="30"/>
        <v>-0.7254362555669156</v>
      </c>
    </row>
    <row r="52" spans="1:25" s="113" customFormat="1" ht="19.5" customHeight="1">
      <c r="A52" s="120" t="s">
        <v>53</v>
      </c>
      <c r="B52" s="117">
        <f>SUM(B53:B65)</f>
        <v>2545.863</v>
      </c>
      <c r="C52" s="116">
        <f>SUM(C53:C65)</f>
        <v>1643.383</v>
      </c>
      <c r="D52" s="115">
        <f>SUM(D53:D65)</f>
        <v>1114.607</v>
      </c>
      <c r="E52" s="116">
        <f>SUM(E53:E65)</f>
        <v>916.769</v>
      </c>
      <c r="F52" s="115">
        <f t="shared" si="24"/>
        <v>6220.622</v>
      </c>
      <c r="G52" s="118">
        <f t="shared" si="25"/>
        <v>0.12067515459715696</v>
      </c>
      <c r="H52" s="117">
        <f>SUM(H53:H65)</f>
        <v>2503.2559999999994</v>
      </c>
      <c r="I52" s="116">
        <f>SUM(I53:I65)</f>
        <v>2062.7760000000003</v>
      </c>
      <c r="J52" s="115">
        <f>SUM(J53:J65)</f>
        <v>333.928</v>
      </c>
      <c r="K52" s="116">
        <f>SUM(K53:K65)</f>
        <v>500.231</v>
      </c>
      <c r="L52" s="115">
        <f t="shared" si="26"/>
        <v>5400.190999999999</v>
      </c>
      <c r="M52" s="217">
        <f t="shared" si="32"/>
        <v>0.15192629297741544</v>
      </c>
      <c r="N52" s="219">
        <f>SUM(N53:N65)</f>
        <v>22241.957999999995</v>
      </c>
      <c r="O52" s="116">
        <f>SUM(O53:O65)</f>
        <v>14915.833</v>
      </c>
      <c r="P52" s="115">
        <f>SUM(P53:P65)</f>
        <v>4863.892999999999</v>
      </c>
      <c r="Q52" s="116">
        <f>SUM(Q53:Q65)</f>
        <v>3927.571</v>
      </c>
      <c r="R52" s="115">
        <f t="shared" si="31"/>
        <v>45949.25499999999</v>
      </c>
      <c r="S52" s="230">
        <f t="shared" si="28"/>
        <v>0.09492481505314565</v>
      </c>
      <c r="T52" s="117">
        <f>SUM(T53:T65)</f>
        <v>25059.206000000002</v>
      </c>
      <c r="U52" s="116">
        <f>SUM(U53:U65)</f>
        <v>16176.343</v>
      </c>
      <c r="V52" s="115">
        <f>SUM(V53:V65)</f>
        <v>2357.378</v>
      </c>
      <c r="W52" s="116">
        <f>SUM(W53:W65)</f>
        <v>1909.108</v>
      </c>
      <c r="X52" s="115">
        <f t="shared" si="29"/>
        <v>45502.034999999996</v>
      </c>
      <c r="Y52" s="114">
        <f t="shared" si="30"/>
        <v>0.009828571403454722</v>
      </c>
    </row>
    <row r="53" spans="1:25" s="105" customFormat="1" ht="19.5" customHeight="1">
      <c r="A53" s="272" t="s">
        <v>173</v>
      </c>
      <c r="B53" s="273">
        <v>176.973</v>
      </c>
      <c r="C53" s="274">
        <v>162.355</v>
      </c>
      <c r="D53" s="275">
        <v>590.646</v>
      </c>
      <c r="E53" s="274">
        <v>452.597</v>
      </c>
      <c r="F53" s="275">
        <f t="shared" si="24"/>
        <v>1382.571</v>
      </c>
      <c r="G53" s="276">
        <f t="shared" si="25"/>
        <v>0.026820785633100013</v>
      </c>
      <c r="H53" s="273">
        <v>353.23199999999997</v>
      </c>
      <c r="I53" s="274">
        <v>163.058</v>
      </c>
      <c r="J53" s="275"/>
      <c r="K53" s="274"/>
      <c r="L53" s="275">
        <f t="shared" si="26"/>
        <v>516.29</v>
      </c>
      <c r="M53" s="305">
        <f t="shared" si="32"/>
        <v>1.6778961436402025</v>
      </c>
      <c r="N53" s="306">
        <v>1451.4299999999998</v>
      </c>
      <c r="O53" s="274">
        <v>1231.9430000000002</v>
      </c>
      <c r="P53" s="275">
        <v>1662.254</v>
      </c>
      <c r="Q53" s="274">
        <v>1173.734</v>
      </c>
      <c r="R53" s="275">
        <f t="shared" si="31"/>
        <v>5519.361000000001</v>
      </c>
      <c r="S53" s="307">
        <f t="shared" si="28"/>
        <v>0.011402237580055328</v>
      </c>
      <c r="T53" s="273">
        <v>2258.9299999999994</v>
      </c>
      <c r="U53" s="274">
        <v>776.0810000000001</v>
      </c>
      <c r="V53" s="275"/>
      <c r="W53" s="274"/>
      <c r="X53" s="275">
        <f t="shared" si="29"/>
        <v>3035.0109999999995</v>
      </c>
      <c r="Y53" s="278">
        <f t="shared" si="30"/>
        <v>0.8185637547936404</v>
      </c>
    </row>
    <row r="54" spans="1:25" s="105" customFormat="1" ht="19.5" customHeight="1">
      <c r="A54" s="279" t="s">
        <v>212</v>
      </c>
      <c r="B54" s="280">
        <v>0</v>
      </c>
      <c r="C54" s="281">
        <v>0</v>
      </c>
      <c r="D54" s="282">
        <v>523.931</v>
      </c>
      <c r="E54" s="281">
        <v>464.122</v>
      </c>
      <c r="F54" s="282">
        <f t="shared" si="24"/>
        <v>988.0530000000001</v>
      </c>
      <c r="G54" s="283">
        <f t="shared" si="25"/>
        <v>0.01916744796986294</v>
      </c>
      <c r="H54" s="280"/>
      <c r="I54" s="281"/>
      <c r="J54" s="282">
        <v>333.312</v>
      </c>
      <c r="K54" s="281">
        <v>236.703</v>
      </c>
      <c r="L54" s="282">
        <f t="shared" si="26"/>
        <v>570.015</v>
      </c>
      <c r="M54" s="308">
        <f t="shared" si="32"/>
        <v>0.7333807005078816</v>
      </c>
      <c r="N54" s="309"/>
      <c r="O54" s="281"/>
      <c r="P54" s="282">
        <v>2997.325</v>
      </c>
      <c r="Q54" s="281">
        <v>2449.807</v>
      </c>
      <c r="R54" s="282">
        <f t="shared" si="31"/>
        <v>5447.132</v>
      </c>
      <c r="S54" s="310">
        <f t="shared" si="28"/>
        <v>0.011253022441170622</v>
      </c>
      <c r="T54" s="280"/>
      <c r="U54" s="281"/>
      <c r="V54" s="282">
        <v>1801.1370000000002</v>
      </c>
      <c r="W54" s="281">
        <v>1281.956</v>
      </c>
      <c r="X54" s="282">
        <f t="shared" si="29"/>
        <v>3083.093</v>
      </c>
      <c r="Y54" s="285">
        <f t="shared" si="30"/>
        <v>0.76677511836328</v>
      </c>
    </row>
    <row r="55" spans="1:25" s="105" customFormat="1" ht="19.5" customHeight="1">
      <c r="A55" s="279" t="s">
        <v>171</v>
      </c>
      <c r="B55" s="280">
        <v>449.04699999999997</v>
      </c>
      <c r="C55" s="281">
        <v>372.57800000000003</v>
      </c>
      <c r="D55" s="282">
        <v>0</v>
      </c>
      <c r="E55" s="281">
        <v>0</v>
      </c>
      <c r="F55" s="282">
        <f aca="true" t="shared" si="33" ref="F55:F62">SUM(B55:E55)</f>
        <v>821.625</v>
      </c>
      <c r="G55" s="283">
        <f aca="true" t="shared" si="34" ref="G55:G62">F55/$F$9</f>
        <v>0.01593887619210572</v>
      </c>
      <c r="H55" s="280">
        <v>332.173</v>
      </c>
      <c r="I55" s="281">
        <v>319.77000000000004</v>
      </c>
      <c r="J55" s="282"/>
      <c r="K55" s="281"/>
      <c r="L55" s="282">
        <f aca="true" t="shared" si="35" ref="L55:L62">SUM(H55:K55)</f>
        <v>651.943</v>
      </c>
      <c r="M55" s="308">
        <f t="shared" si="32"/>
        <v>0.26027122002997194</v>
      </c>
      <c r="N55" s="309">
        <v>3282.407</v>
      </c>
      <c r="O55" s="281">
        <v>2733.2340000000004</v>
      </c>
      <c r="P55" s="282"/>
      <c r="Q55" s="281"/>
      <c r="R55" s="282">
        <f t="shared" si="31"/>
        <v>6015.6410000000005</v>
      </c>
      <c r="S55" s="310">
        <f aca="true" t="shared" si="36" ref="S55:S62">R55/$R$9</f>
        <v>0.012427483521792035</v>
      </c>
      <c r="T55" s="280">
        <v>3137.6610000000005</v>
      </c>
      <c r="U55" s="281">
        <v>2206.7830000000004</v>
      </c>
      <c r="V55" s="282"/>
      <c r="W55" s="281"/>
      <c r="X55" s="282">
        <f aca="true" t="shared" si="37" ref="X55:X62">SUM(T55:W55)</f>
        <v>5344.444000000001</v>
      </c>
      <c r="Y55" s="285">
        <f aca="true" t="shared" si="38" ref="Y55:Y62">IF(ISERROR(R55/X55-1),"         /0",IF(R55/X55&gt;5,"  *  ",(R55/X55-1)))</f>
        <v>0.12558780670168845</v>
      </c>
    </row>
    <row r="56" spans="1:25" s="105" customFormat="1" ht="19.5" customHeight="1">
      <c r="A56" s="279" t="s">
        <v>220</v>
      </c>
      <c r="B56" s="280">
        <v>271.996</v>
      </c>
      <c r="C56" s="281">
        <v>380.908</v>
      </c>
      <c r="D56" s="282">
        <v>0</v>
      </c>
      <c r="E56" s="281">
        <v>0</v>
      </c>
      <c r="F56" s="282">
        <f t="shared" si="33"/>
        <v>652.904</v>
      </c>
      <c r="G56" s="283">
        <f t="shared" si="34"/>
        <v>0.012665822025048647</v>
      </c>
      <c r="H56" s="280">
        <v>228.01</v>
      </c>
      <c r="I56" s="281">
        <v>211.063</v>
      </c>
      <c r="J56" s="282"/>
      <c r="K56" s="281"/>
      <c r="L56" s="282">
        <f t="shared" si="35"/>
        <v>439.073</v>
      </c>
      <c r="M56" s="308">
        <f t="shared" si="32"/>
        <v>0.4870055776602069</v>
      </c>
      <c r="N56" s="309">
        <v>1749.316</v>
      </c>
      <c r="O56" s="281">
        <v>2674.988</v>
      </c>
      <c r="P56" s="282"/>
      <c r="Q56" s="281"/>
      <c r="R56" s="282">
        <f aca="true" t="shared" si="39" ref="R56:R62">SUM(N56:Q56)</f>
        <v>4424.304</v>
      </c>
      <c r="S56" s="310">
        <f t="shared" si="36"/>
        <v>0.0091400010498297</v>
      </c>
      <c r="T56" s="280">
        <v>1887.251</v>
      </c>
      <c r="U56" s="281">
        <v>1663.915</v>
      </c>
      <c r="V56" s="282"/>
      <c r="W56" s="281"/>
      <c r="X56" s="282">
        <f t="shared" si="37"/>
        <v>3551.166</v>
      </c>
      <c r="Y56" s="285">
        <f t="shared" si="38"/>
        <v>0.24587360883721</v>
      </c>
    </row>
    <row r="57" spans="1:25" s="105" customFormat="1" ht="19.5" customHeight="1">
      <c r="A57" s="279" t="s">
        <v>164</v>
      </c>
      <c r="B57" s="280">
        <v>475.56500000000005</v>
      </c>
      <c r="C57" s="281">
        <v>108.28899999999997</v>
      </c>
      <c r="D57" s="282">
        <v>0</v>
      </c>
      <c r="E57" s="281">
        <v>0</v>
      </c>
      <c r="F57" s="282">
        <f>SUM(B57:E57)</f>
        <v>583.854</v>
      </c>
      <c r="G57" s="283">
        <f>F57/$F$9</f>
        <v>0.01132630655136552</v>
      </c>
      <c r="H57" s="280">
        <v>414.602</v>
      </c>
      <c r="I57" s="281">
        <v>143.046</v>
      </c>
      <c r="J57" s="282"/>
      <c r="K57" s="281"/>
      <c r="L57" s="282">
        <f>SUM(H57:K57)</f>
        <v>557.6479999999999</v>
      </c>
      <c r="M57" s="308">
        <f>IF(ISERROR(F57/L57-1),"         /0",(F57/L57-1))</f>
        <v>0.04699380254210572</v>
      </c>
      <c r="N57" s="309">
        <v>3582.3679999999995</v>
      </c>
      <c r="O57" s="281">
        <v>1099.8820000000003</v>
      </c>
      <c r="P57" s="282">
        <v>0</v>
      </c>
      <c r="Q57" s="281">
        <v>0</v>
      </c>
      <c r="R57" s="282">
        <f>SUM(N57:Q57)</f>
        <v>4682.25</v>
      </c>
      <c r="S57" s="310">
        <f>R57/$R$9</f>
        <v>0.00967288186245003</v>
      </c>
      <c r="T57" s="280">
        <v>3873.153</v>
      </c>
      <c r="U57" s="281">
        <v>1229.0389999999995</v>
      </c>
      <c r="V57" s="282"/>
      <c r="W57" s="281"/>
      <c r="X57" s="282">
        <f>SUM(T57:W57)</f>
        <v>5102.191999999999</v>
      </c>
      <c r="Y57" s="285">
        <f>IF(ISERROR(R57/X57-1),"         /0",IF(R57/X57&gt;5,"  *  ",(R57/X57-1)))</f>
        <v>-0.08230619310288578</v>
      </c>
    </row>
    <row r="58" spans="1:25" s="105" customFormat="1" ht="19.5" customHeight="1">
      <c r="A58" s="279" t="s">
        <v>159</v>
      </c>
      <c r="B58" s="280">
        <v>260.40000000000003</v>
      </c>
      <c r="C58" s="281">
        <v>149.316</v>
      </c>
      <c r="D58" s="282">
        <v>0</v>
      </c>
      <c r="E58" s="281">
        <v>0</v>
      </c>
      <c r="F58" s="282">
        <f t="shared" si="33"/>
        <v>409.716</v>
      </c>
      <c r="G58" s="283">
        <f t="shared" si="34"/>
        <v>0.007948166861919717</v>
      </c>
      <c r="H58" s="280">
        <v>284.12199999999996</v>
      </c>
      <c r="I58" s="281">
        <v>197.621</v>
      </c>
      <c r="J58" s="282">
        <v>0</v>
      </c>
      <c r="K58" s="281">
        <v>0</v>
      </c>
      <c r="L58" s="282">
        <f t="shared" si="35"/>
        <v>481.74299999999994</v>
      </c>
      <c r="M58" s="308">
        <f t="shared" si="32"/>
        <v>-0.14951332972144882</v>
      </c>
      <c r="N58" s="309">
        <v>2632.822999999999</v>
      </c>
      <c r="O58" s="281">
        <v>1661.052</v>
      </c>
      <c r="P58" s="282">
        <v>0</v>
      </c>
      <c r="Q58" s="281">
        <v>0</v>
      </c>
      <c r="R58" s="282">
        <f t="shared" si="39"/>
        <v>4293.874999999999</v>
      </c>
      <c r="S58" s="310">
        <f t="shared" si="36"/>
        <v>0.008870552748598987</v>
      </c>
      <c r="T58" s="280">
        <v>2679.7069999999994</v>
      </c>
      <c r="U58" s="281">
        <v>962.0789999999998</v>
      </c>
      <c r="V58" s="282">
        <v>3.7279999999999998</v>
      </c>
      <c r="W58" s="281">
        <v>0</v>
      </c>
      <c r="X58" s="282">
        <f t="shared" si="37"/>
        <v>3645.513999999999</v>
      </c>
      <c r="Y58" s="285">
        <f t="shared" si="38"/>
        <v>0.17785173777963825</v>
      </c>
    </row>
    <row r="59" spans="1:25" s="105" customFormat="1" ht="19.5" customHeight="1">
      <c r="A59" s="279" t="s">
        <v>221</v>
      </c>
      <c r="B59" s="280">
        <v>335.929</v>
      </c>
      <c r="C59" s="281">
        <v>0</v>
      </c>
      <c r="D59" s="282">
        <v>0</v>
      </c>
      <c r="E59" s="281">
        <v>0</v>
      </c>
      <c r="F59" s="282">
        <f t="shared" si="33"/>
        <v>335.929</v>
      </c>
      <c r="G59" s="283">
        <f t="shared" si="34"/>
        <v>0.00651675732887617</v>
      </c>
      <c r="H59" s="280"/>
      <c r="I59" s="281"/>
      <c r="J59" s="282"/>
      <c r="K59" s="281"/>
      <c r="L59" s="282">
        <f t="shared" si="35"/>
        <v>0</v>
      </c>
      <c r="M59" s="308" t="str">
        <f t="shared" si="32"/>
        <v>         /0</v>
      </c>
      <c r="N59" s="309">
        <v>2782.567</v>
      </c>
      <c r="O59" s="281"/>
      <c r="P59" s="282"/>
      <c r="Q59" s="281"/>
      <c r="R59" s="282">
        <f t="shared" si="39"/>
        <v>2782.567</v>
      </c>
      <c r="S59" s="310">
        <f t="shared" si="36"/>
        <v>0.005748399138309998</v>
      </c>
      <c r="T59" s="280">
        <v>2402.0449999999996</v>
      </c>
      <c r="U59" s="281"/>
      <c r="V59" s="282"/>
      <c r="W59" s="281"/>
      <c r="X59" s="282">
        <f t="shared" si="37"/>
        <v>2402.0449999999996</v>
      </c>
      <c r="Y59" s="285">
        <f t="shared" si="38"/>
        <v>0.1584158498279593</v>
      </c>
    </row>
    <row r="60" spans="1:25" s="105" customFormat="1" ht="19.5" customHeight="1">
      <c r="A60" s="279" t="s">
        <v>175</v>
      </c>
      <c r="B60" s="280">
        <v>0</v>
      </c>
      <c r="C60" s="281">
        <v>285.06100000000004</v>
      </c>
      <c r="D60" s="282">
        <v>0</v>
      </c>
      <c r="E60" s="281">
        <v>0</v>
      </c>
      <c r="F60" s="282">
        <f t="shared" si="33"/>
        <v>285.06100000000004</v>
      </c>
      <c r="G60" s="283">
        <f t="shared" si="34"/>
        <v>0.005529958297517542</v>
      </c>
      <c r="H60" s="280"/>
      <c r="I60" s="281">
        <v>198.114</v>
      </c>
      <c r="J60" s="282"/>
      <c r="K60" s="281"/>
      <c r="L60" s="282">
        <f t="shared" si="35"/>
        <v>198.114</v>
      </c>
      <c r="M60" s="308">
        <f t="shared" si="32"/>
        <v>0.43887357783902203</v>
      </c>
      <c r="N60" s="309">
        <v>71.518</v>
      </c>
      <c r="O60" s="281">
        <v>2067.792</v>
      </c>
      <c r="P60" s="282">
        <v>142.66400000000002</v>
      </c>
      <c r="Q60" s="281">
        <v>7.161</v>
      </c>
      <c r="R60" s="282">
        <f t="shared" si="39"/>
        <v>2289.135</v>
      </c>
      <c r="S60" s="310">
        <f t="shared" si="36"/>
        <v>0.00472903677125304</v>
      </c>
      <c r="T60" s="280">
        <v>849.4630000000001</v>
      </c>
      <c r="U60" s="281">
        <v>2595.521</v>
      </c>
      <c r="V60" s="282">
        <v>240.041</v>
      </c>
      <c r="W60" s="281">
        <v>200.711</v>
      </c>
      <c r="X60" s="282">
        <f t="shared" si="37"/>
        <v>3885.736000000001</v>
      </c>
      <c r="Y60" s="285">
        <f t="shared" si="38"/>
        <v>-0.410887667098331</v>
      </c>
    </row>
    <row r="61" spans="1:25" s="105" customFormat="1" ht="19.5" customHeight="1">
      <c r="A61" s="279" t="s">
        <v>224</v>
      </c>
      <c r="B61" s="280">
        <v>86.881</v>
      </c>
      <c r="C61" s="281">
        <v>44.314</v>
      </c>
      <c r="D61" s="282">
        <v>0</v>
      </c>
      <c r="E61" s="281">
        <v>0</v>
      </c>
      <c r="F61" s="282">
        <f t="shared" si="33"/>
        <v>131.195</v>
      </c>
      <c r="G61" s="283">
        <f t="shared" si="34"/>
        <v>0.002545079399997943</v>
      </c>
      <c r="H61" s="280">
        <v>24.165</v>
      </c>
      <c r="I61" s="281">
        <v>45.637</v>
      </c>
      <c r="J61" s="282"/>
      <c r="K61" s="281"/>
      <c r="L61" s="282">
        <f t="shared" si="35"/>
        <v>69.80199999999999</v>
      </c>
      <c r="M61" s="308">
        <f t="shared" si="32"/>
        <v>0.8795306724735681</v>
      </c>
      <c r="N61" s="309">
        <v>626.862</v>
      </c>
      <c r="O61" s="281">
        <v>393.942</v>
      </c>
      <c r="P61" s="282"/>
      <c r="Q61" s="281"/>
      <c r="R61" s="282">
        <f t="shared" si="39"/>
        <v>1020.804</v>
      </c>
      <c r="S61" s="310">
        <f t="shared" si="36"/>
        <v>0.0021088400868634607</v>
      </c>
      <c r="T61" s="280">
        <v>360.195</v>
      </c>
      <c r="U61" s="281">
        <v>354.744</v>
      </c>
      <c r="V61" s="282">
        <v>14.612</v>
      </c>
      <c r="W61" s="281">
        <v>4.022</v>
      </c>
      <c r="X61" s="282">
        <f t="shared" si="37"/>
        <v>733.5730000000001</v>
      </c>
      <c r="Y61" s="285">
        <f t="shared" si="38"/>
        <v>0.39155067048541836</v>
      </c>
    </row>
    <row r="62" spans="1:25" s="105" customFormat="1" ht="19.5" customHeight="1">
      <c r="A62" s="279" t="s">
        <v>185</v>
      </c>
      <c r="B62" s="280">
        <v>94.524</v>
      </c>
      <c r="C62" s="281">
        <v>19.956</v>
      </c>
      <c r="D62" s="282">
        <v>0</v>
      </c>
      <c r="E62" s="281">
        <v>0</v>
      </c>
      <c r="F62" s="282">
        <f t="shared" si="33"/>
        <v>114.48</v>
      </c>
      <c r="G62" s="283">
        <f t="shared" si="34"/>
        <v>0.002220821599235981</v>
      </c>
      <c r="H62" s="280">
        <v>82.16199999999999</v>
      </c>
      <c r="I62" s="281">
        <v>10.846</v>
      </c>
      <c r="J62" s="282"/>
      <c r="K62" s="281"/>
      <c r="L62" s="282">
        <f t="shared" si="35"/>
        <v>93.008</v>
      </c>
      <c r="M62" s="308">
        <f t="shared" si="32"/>
        <v>0.23086186134526065</v>
      </c>
      <c r="N62" s="309">
        <v>776.3349999999999</v>
      </c>
      <c r="O62" s="281">
        <v>121.59499999999998</v>
      </c>
      <c r="P62" s="282"/>
      <c r="Q62" s="281"/>
      <c r="R62" s="282">
        <f t="shared" si="39"/>
        <v>897.93</v>
      </c>
      <c r="S62" s="310">
        <f t="shared" si="36"/>
        <v>0.001854999372256875</v>
      </c>
      <c r="T62" s="280">
        <v>693.643</v>
      </c>
      <c r="U62" s="281">
        <v>151.32399999999998</v>
      </c>
      <c r="V62" s="282"/>
      <c r="W62" s="281"/>
      <c r="X62" s="282">
        <f t="shared" si="37"/>
        <v>844.967</v>
      </c>
      <c r="Y62" s="285">
        <f t="shared" si="38"/>
        <v>0.0626805543885145</v>
      </c>
    </row>
    <row r="63" spans="1:25" s="105" customFormat="1" ht="19.5" customHeight="1">
      <c r="A63" s="279" t="s">
        <v>195</v>
      </c>
      <c r="B63" s="280">
        <v>93.229</v>
      </c>
      <c r="C63" s="281">
        <v>13.805</v>
      </c>
      <c r="D63" s="282">
        <v>0</v>
      </c>
      <c r="E63" s="281">
        <v>0</v>
      </c>
      <c r="F63" s="282">
        <f aca="true" t="shared" si="40" ref="F63:F72">SUM(B63:E63)</f>
        <v>107.03399999999999</v>
      </c>
      <c r="G63" s="283">
        <f aca="true" t="shared" si="41" ref="G63:G72">F63/$F$9</f>
        <v>0.002076375079076031</v>
      </c>
      <c r="H63" s="280">
        <v>57.618</v>
      </c>
      <c r="I63" s="281">
        <v>5.594</v>
      </c>
      <c r="J63" s="282"/>
      <c r="K63" s="281"/>
      <c r="L63" s="282">
        <f aca="true" t="shared" si="42" ref="L63:L72">SUM(H63:K63)</f>
        <v>63.212</v>
      </c>
      <c r="M63" s="308">
        <f t="shared" si="32"/>
        <v>0.6932544453584759</v>
      </c>
      <c r="N63" s="309">
        <v>669.05</v>
      </c>
      <c r="O63" s="281">
        <v>133.802</v>
      </c>
      <c r="P63" s="282">
        <v>0</v>
      </c>
      <c r="Q63" s="281">
        <v>0</v>
      </c>
      <c r="R63" s="282">
        <f t="shared" si="31"/>
        <v>802.852</v>
      </c>
      <c r="S63" s="310">
        <f aca="true" t="shared" si="43" ref="S63:S72">R63/$R$9</f>
        <v>0.001658581354910936</v>
      </c>
      <c r="T63" s="280">
        <v>506.05800000000005</v>
      </c>
      <c r="U63" s="281">
        <v>126.59199999999998</v>
      </c>
      <c r="V63" s="282">
        <v>0</v>
      </c>
      <c r="W63" s="281"/>
      <c r="X63" s="282">
        <f aca="true" t="shared" si="44" ref="X63:X72">SUM(T63:W63)</f>
        <v>632.6500000000001</v>
      </c>
      <c r="Y63" s="285">
        <f aca="true" t="shared" si="45" ref="Y63:Y72">IF(ISERROR(R63/X63-1),"         /0",IF(R63/X63&gt;5,"  *  ",(R63/X63-1)))</f>
        <v>0.2690302695013038</v>
      </c>
    </row>
    <row r="64" spans="1:25" s="105" customFormat="1" ht="19.5" customHeight="1">
      <c r="A64" s="279" t="s">
        <v>194</v>
      </c>
      <c r="B64" s="280">
        <v>104.666</v>
      </c>
      <c r="C64" s="281">
        <v>0</v>
      </c>
      <c r="D64" s="282">
        <v>0</v>
      </c>
      <c r="E64" s="281">
        <v>0</v>
      </c>
      <c r="F64" s="282">
        <f t="shared" si="40"/>
        <v>104.666</v>
      </c>
      <c r="G64" s="283">
        <f t="shared" si="41"/>
        <v>0.002030437749000989</v>
      </c>
      <c r="H64" s="280">
        <v>50.664</v>
      </c>
      <c r="I64" s="281">
        <v>0</v>
      </c>
      <c r="J64" s="282"/>
      <c r="K64" s="281"/>
      <c r="L64" s="282">
        <f t="shared" si="42"/>
        <v>50.664</v>
      </c>
      <c r="M64" s="308">
        <f t="shared" si="32"/>
        <v>1.065885046581399</v>
      </c>
      <c r="N64" s="309">
        <v>579.4499999999999</v>
      </c>
      <c r="O64" s="281">
        <v>3.793</v>
      </c>
      <c r="P64" s="282">
        <v>0</v>
      </c>
      <c r="Q64" s="281">
        <v>0</v>
      </c>
      <c r="R64" s="282">
        <f>SUM(N64:Q64)</f>
        <v>583.2429999999999</v>
      </c>
      <c r="S64" s="310">
        <f t="shared" si="43"/>
        <v>0.0012048994897967732</v>
      </c>
      <c r="T64" s="280">
        <v>145.656</v>
      </c>
      <c r="U64" s="281">
        <v>0.7050000000000001</v>
      </c>
      <c r="V64" s="282"/>
      <c r="W64" s="281"/>
      <c r="X64" s="282">
        <f t="shared" si="44"/>
        <v>146.36100000000002</v>
      </c>
      <c r="Y64" s="285">
        <f t="shared" si="45"/>
        <v>2.9849618409275687</v>
      </c>
    </row>
    <row r="65" spans="1:25" s="105" customFormat="1" ht="19.5" customHeight="1" thickBot="1">
      <c r="A65" s="286" t="s">
        <v>170</v>
      </c>
      <c r="B65" s="287">
        <v>196.653</v>
      </c>
      <c r="C65" s="288">
        <v>106.80100000000002</v>
      </c>
      <c r="D65" s="289">
        <v>0.03</v>
      </c>
      <c r="E65" s="288">
        <v>0.05</v>
      </c>
      <c r="F65" s="289">
        <f t="shared" si="40"/>
        <v>303.534</v>
      </c>
      <c r="G65" s="290">
        <f t="shared" si="41"/>
        <v>0.005888319910049741</v>
      </c>
      <c r="H65" s="287">
        <v>676.5079999999999</v>
      </c>
      <c r="I65" s="288">
        <v>768.027</v>
      </c>
      <c r="J65" s="289">
        <v>0.616</v>
      </c>
      <c r="K65" s="288">
        <v>263.528</v>
      </c>
      <c r="L65" s="289">
        <f t="shared" si="42"/>
        <v>1708.6789999999999</v>
      </c>
      <c r="M65" s="311">
        <f t="shared" si="32"/>
        <v>-0.8223575054179281</v>
      </c>
      <c r="N65" s="312">
        <v>4037.8319999999994</v>
      </c>
      <c r="O65" s="288">
        <v>2793.81</v>
      </c>
      <c r="P65" s="289">
        <v>61.65</v>
      </c>
      <c r="Q65" s="288">
        <v>296.869</v>
      </c>
      <c r="R65" s="289">
        <f>SUM(N65:Q65)</f>
        <v>7190.160999999999</v>
      </c>
      <c r="S65" s="313">
        <f t="shared" si="43"/>
        <v>0.014853879635857879</v>
      </c>
      <c r="T65" s="287">
        <v>6265.4439999999995</v>
      </c>
      <c r="U65" s="288">
        <v>6109.56</v>
      </c>
      <c r="V65" s="289">
        <v>297.86</v>
      </c>
      <c r="W65" s="288">
        <v>422.41900000000004</v>
      </c>
      <c r="X65" s="289">
        <f t="shared" si="44"/>
        <v>13095.283000000001</v>
      </c>
      <c r="Y65" s="292">
        <f t="shared" si="45"/>
        <v>-0.4509350427936534</v>
      </c>
    </row>
    <row r="66" spans="1:25" s="113" customFormat="1" ht="19.5" customHeight="1">
      <c r="A66" s="120" t="s">
        <v>52</v>
      </c>
      <c r="B66" s="117">
        <f>SUM(B67:B71)</f>
        <v>389.432</v>
      </c>
      <c r="C66" s="116">
        <f>SUM(C67:C71)</f>
        <v>33.958000000000006</v>
      </c>
      <c r="D66" s="115">
        <f>SUM(D67:D71)</f>
        <v>124.794</v>
      </c>
      <c r="E66" s="116">
        <f>SUM(E67:E71)</f>
        <v>41.623</v>
      </c>
      <c r="F66" s="115">
        <f t="shared" si="40"/>
        <v>589.8070000000001</v>
      </c>
      <c r="G66" s="118">
        <f t="shared" si="41"/>
        <v>0.011441790050494206</v>
      </c>
      <c r="H66" s="117">
        <f>SUM(H67:H71)</f>
        <v>83.544</v>
      </c>
      <c r="I66" s="116">
        <f>SUM(I67:I71)</f>
        <v>44.321</v>
      </c>
      <c r="J66" s="115">
        <f>SUM(J67:J71)</f>
        <v>58.594</v>
      </c>
      <c r="K66" s="116">
        <f>SUM(K67:K71)</f>
        <v>39.687</v>
      </c>
      <c r="L66" s="115">
        <f t="shared" si="42"/>
        <v>226.14600000000002</v>
      </c>
      <c r="M66" s="217">
        <f t="shared" si="32"/>
        <v>1.6080806204841123</v>
      </c>
      <c r="N66" s="219">
        <f>SUM(N67:N71)</f>
        <v>1778.3540000000003</v>
      </c>
      <c r="O66" s="116">
        <f>SUM(O67:O71)</f>
        <v>136.93800000000002</v>
      </c>
      <c r="P66" s="115">
        <f>SUM(P67:P71)</f>
        <v>626.7669999999999</v>
      </c>
      <c r="Q66" s="116">
        <f>SUM(Q67:Q71)</f>
        <v>250.977</v>
      </c>
      <c r="R66" s="115">
        <f t="shared" si="31"/>
        <v>2793.036</v>
      </c>
      <c r="S66" s="230">
        <f t="shared" si="43"/>
        <v>0.005770026646499007</v>
      </c>
      <c r="T66" s="117">
        <f>SUM(T67:T71)</f>
        <v>1033.188</v>
      </c>
      <c r="U66" s="116">
        <f>SUM(U67:U71)</f>
        <v>251.148</v>
      </c>
      <c r="V66" s="115">
        <f>SUM(V67:V71)</f>
        <v>445.735</v>
      </c>
      <c r="W66" s="116">
        <f>SUM(W67:W71)</f>
        <v>188.662</v>
      </c>
      <c r="X66" s="115">
        <f t="shared" si="44"/>
        <v>1918.733</v>
      </c>
      <c r="Y66" s="114">
        <f t="shared" si="45"/>
        <v>0.4556668384814355</v>
      </c>
    </row>
    <row r="67" spans="1:25" ht="19.5" customHeight="1">
      <c r="A67" s="272" t="s">
        <v>171</v>
      </c>
      <c r="B67" s="273">
        <v>181.82399999999998</v>
      </c>
      <c r="C67" s="274">
        <v>9.322</v>
      </c>
      <c r="D67" s="275">
        <v>0</v>
      </c>
      <c r="E67" s="274">
        <v>0</v>
      </c>
      <c r="F67" s="275">
        <f t="shared" si="40"/>
        <v>191.146</v>
      </c>
      <c r="G67" s="276">
        <f t="shared" si="41"/>
        <v>0.003708081458836136</v>
      </c>
      <c r="H67" s="273">
        <v>21.229</v>
      </c>
      <c r="I67" s="274">
        <v>1.599</v>
      </c>
      <c r="J67" s="275"/>
      <c r="K67" s="274"/>
      <c r="L67" s="275">
        <f t="shared" si="42"/>
        <v>22.828</v>
      </c>
      <c r="M67" s="305">
        <f t="shared" si="32"/>
        <v>7.3733134746802165</v>
      </c>
      <c r="N67" s="306">
        <v>584.0830000000001</v>
      </c>
      <c r="O67" s="274">
        <v>28.314999999999998</v>
      </c>
      <c r="P67" s="275"/>
      <c r="Q67" s="274"/>
      <c r="R67" s="275">
        <f t="shared" si="31"/>
        <v>612.3980000000001</v>
      </c>
      <c r="S67" s="307">
        <f t="shared" si="43"/>
        <v>0.0012651296933740561</v>
      </c>
      <c r="T67" s="273">
        <v>309.174</v>
      </c>
      <c r="U67" s="274">
        <v>19.571</v>
      </c>
      <c r="V67" s="275"/>
      <c r="W67" s="274"/>
      <c r="X67" s="275">
        <f t="shared" si="44"/>
        <v>328.745</v>
      </c>
      <c r="Y67" s="278">
        <f t="shared" si="45"/>
        <v>0.8628359366682388</v>
      </c>
    </row>
    <row r="68" spans="1:25" ht="19.5" customHeight="1">
      <c r="A68" s="279" t="s">
        <v>172</v>
      </c>
      <c r="B68" s="280">
        <v>153.45700000000002</v>
      </c>
      <c r="C68" s="281">
        <v>15.059</v>
      </c>
      <c r="D68" s="282">
        <v>0</v>
      </c>
      <c r="E68" s="281">
        <v>0</v>
      </c>
      <c r="F68" s="282">
        <f t="shared" si="40"/>
        <v>168.51600000000002</v>
      </c>
      <c r="G68" s="283">
        <f t="shared" si="41"/>
        <v>0.003269077328938248</v>
      </c>
      <c r="H68" s="280"/>
      <c r="I68" s="281"/>
      <c r="J68" s="282"/>
      <c r="K68" s="281"/>
      <c r="L68" s="282">
        <f t="shared" si="42"/>
        <v>0</v>
      </c>
      <c r="M68" s="308" t="str">
        <f t="shared" si="32"/>
        <v>         /0</v>
      </c>
      <c r="N68" s="309">
        <v>359.817</v>
      </c>
      <c r="O68" s="281">
        <v>34.179</v>
      </c>
      <c r="P68" s="282"/>
      <c r="Q68" s="281"/>
      <c r="R68" s="282">
        <f>SUM(N68:Q68)</f>
        <v>393.996</v>
      </c>
      <c r="S68" s="310">
        <f t="shared" si="43"/>
        <v>0.0008139413235683403</v>
      </c>
      <c r="T68" s="280"/>
      <c r="U68" s="281"/>
      <c r="V68" s="282"/>
      <c r="W68" s="281"/>
      <c r="X68" s="282">
        <f t="shared" si="44"/>
        <v>0</v>
      </c>
      <c r="Y68" s="285" t="str">
        <f t="shared" si="45"/>
        <v>         /0</v>
      </c>
    </row>
    <row r="69" spans="1:25" ht="19.5" customHeight="1">
      <c r="A69" s="279" t="s">
        <v>173</v>
      </c>
      <c r="B69" s="280">
        <v>0</v>
      </c>
      <c r="C69" s="281">
        <v>9.298</v>
      </c>
      <c r="D69" s="282">
        <v>56.365</v>
      </c>
      <c r="E69" s="281">
        <v>27.932000000000002</v>
      </c>
      <c r="F69" s="282">
        <f t="shared" si="40"/>
        <v>93.595</v>
      </c>
      <c r="G69" s="283">
        <f t="shared" si="41"/>
        <v>0.0018156690913739663</v>
      </c>
      <c r="H69" s="280">
        <v>23.598</v>
      </c>
      <c r="I69" s="281">
        <v>41.337</v>
      </c>
      <c r="J69" s="282"/>
      <c r="K69" s="281"/>
      <c r="L69" s="282">
        <f t="shared" si="42"/>
        <v>64.935</v>
      </c>
      <c r="M69" s="308">
        <f>IF(ISERROR(F69/L69-1),"         /0",(F69/L69-1))</f>
        <v>0.4413644413644413</v>
      </c>
      <c r="N69" s="309">
        <v>343.50100000000003</v>
      </c>
      <c r="O69" s="281">
        <v>53.55100000000001</v>
      </c>
      <c r="P69" s="282">
        <v>196.272</v>
      </c>
      <c r="Q69" s="281">
        <v>131.647</v>
      </c>
      <c r="R69" s="282">
        <f>SUM(N69:Q69)</f>
        <v>724.971</v>
      </c>
      <c r="S69" s="310">
        <f t="shared" si="43"/>
        <v>0.0014976899645901564</v>
      </c>
      <c r="T69" s="280">
        <v>138.658</v>
      </c>
      <c r="U69" s="281">
        <v>182.89600000000002</v>
      </c>
      <c r="V69" s="282"/>
      <c r="W69" s="281"/>
      <c r="X69" s="282">
        <f t="shared" si="44"/>
        <v>321.554</v>
      </c>
      <c r="Y69" s="285">
        <f t="shared" si="45"/>
        <v>1.2545855439521825</v>
      </c>
    </row>
    <row r="70" spans="1:25" ht="19.5" customHeight="1">
      <c r="A70" s="279" t="s">
        <v>209</v>
      </c>
      <c r="B70" s="280">
        <v>0</v>
      </c>
      <c r="C70" s="281">
        <v>0</v>
      </c>
      <c r="D70" s="282">
        <v>68.069</v>
      </c>
      <c r="E70" s="281">
        <v>13.633</v>
      </c>
      <c r="F70" s="282">
        <f t="shared" si="40"/>
        <v>81.702</v>
      </c>
      <c r="G70" s="283">
        <f t="shared" si="41"/>
        <v>0.001584954282850962</v>
      </c>
      <c r="H70" s="280">
        <v>0</v>
      </c>
      <c r="I70" s="281">
        <v>0</v>
      </c>
      <c r="J70" s="282">
        <v>27.729</v>
      </c>
      <c r="K70" s="281">
        <v>26.324</v>
      </c>
      <c r="L70" s="282">
        <f t="shared" si="42"/>
        <v>54.053</v>
      </c>
      <c r="M70" s="308">
        <f>IF(ISERROR(F70/L70-1),"         /0",(F70/L70-1))</f>
        <v>0.5115164745712542</v>
      </c>
      <c r="N70" s="309">
        <v>1.972</v>
      </c>
      <c r="O70" s="281">
        <v>0</v>
      </c>
      <c r="P70" s="282">
        <v>427.614</v>
      </c>
      <c r="Q70" s="281">
        <v>61.828</v>
      </c>
      <c r="R70" s="282">
        <f>SUM(N70:Q70)</f>
        <v>491.414</v>
      </c>
      <c r="S70" s="310">
        <f t="shared" si="43"/>
        <v>0.0010151934577508715</v>
      </c>
      <c r="T70" s="280">
        <v>104.544</v>
      </c>
      <c r="U70" s="281">
        <v>33.189</v>
      </c>
      <c r="V70" s="282">
        <v>377.358</v>
      </c>
      <c r="W70" s="281">
        <v>79.40299999999999</v>
      </c>
      <c r="X70" s="282">
        <f t="shared" si="44"/>
        <v>594.494</v>
      </c>
      <c r="Y70" s="285">
        <f t="shared" si="45"/>
        <v>-0.17339115281230766</v>
      </c>
    </row>
    <row r="71" spans="1:25" ht="19.5" customHeight="1" thickBot="1">
      <c r="A71" s="286" t="s">
        <v>170</v>
      </c>
      <c r="B71" s="287">
        <v>54.150999999999996</v>
      </c>
      <c r="C71" s="288">
        <v>0.279</v>
      </c>
      <c r="D71" s="289">
        <v>0.36</v>
      </c>
      <c r="E71" s="288">
        <v>0.058</v>
      </c>
      <c r="F71" s="289">
        <f t="shared" si="40"/>
        <v>54.848</v>
      </c>
      <c r="G71" s="290">
        <f t="shared" si="41"/>
        <v>0.0010640078884948908</v>
      </c>
      <c r="H71" s="287">
        <v>38.717</v>
      </c>
      <c r="I71" s="288">
        <v>1.385</v>
      </c>
      <c r="J71" s="289">
        <v>30.865000000000002</v>
      </c>
      <c r="K71" s="288">
        <v>13.363</v>
      </c>
      <c r="L71" s="289">
        <f t="shared" si="42"/>
        <v>84.33</v>
      </c>
      <c r="M71" s="311">
        <f t="shared" si="32"/>
        <v>-0.3496027510968813</v>
      </c>
      <c r="N71" s="312">
        <v>488.9810000000001</v>
      </c>
      <c r="O71" s="288">
        <v>20.893</v>
      </c>
      <c r="P71" s="289">
        <v>2.8810000000000002</v>
      </c>
      <c r="Q71" s="288">
        <v>57.502</v>
      </c>
      <c r="R71" s="289">
        <f>SUM(N71:Q71)</f>
        <v>570.2570000000001</v>
      </c>
      <c r="S71" s="313">
        <f t="shared" si="43"/>
        <v>0.0011780722072155837</v>
      </c>
      <c r="T71" s="287">
        <v>480.812</v>
      </c>
      <c r="U71" s="288">
        <v>15.491999999999999</v>
      </c>
      <c r="V71" s="289">
        <v>68.37700000000001</v>
      </c>
      <c r="W71" s="288">
        <v>109.25900000000001</v>
      </c>
      <c r="X71" s="289">
        <f t="shared" si="44"/>
        <v>673.94</v>
      </c>
      <c r="Y71" s="292">
        <f t="shared" si="45"/>
        <v>-0.15384603970679878</v>
      </c>
    </row>
    <row r="72" spans="1:25" s="176" customFormat="1" ht="19.5" customHeight="1" thickBot="1">
      <c r="A72" s="182" t="s">
        <v>51</v>
      </c>
      <c r="B72" s="180">
        <v>30.958</v>
      </c>
      <c r="C72" s="179">
        <v>2.643</v>
      </c>
      <c r="D72" s="178">
        <v>0.02</v>
      </c>
      <c r="E72" s="179">
        <v>0.055</v>
      </c>
      <c r="F72" s="178">
        <f t="shared" si="40"/>
        <v>33.676</v>
      </c>
      <c r="G72" s="181">
        <f t="shared" si="41"/>
        <v>0.0006532878072665174</v>
      </c>
      <c r="H72" s="180">
        <v>20.664</v>
      </c>
      <c r="I72" s="179">
        <v>0.46099999999999997</v>
      </c>
      <c r="J72" s="178">
        <v>0</v>
      </c>
      <c r="K72" s="179">
        <v>0</v>
      </c>
      <c r="L72" s="178">
        <f t="shared" si="42"/>
        <v>21.125</v>
      </c>
      <c r="M72" s="218">
        <f t="shared" si="32"/>
        <v>0.5941301775147929</v>
      </c>
      <c r="N72" s="220">
        <v>326.333</v>
      </c>
      <c r="O72" s="179">
        <v>5.6259999999999994</v>
      </c>
      <c r="P72" s="178">
        <v>0.02</v>
      </c>
      <c r="Q72" s="179">
        <v>0.10500000000000001</v>
      </c>
      <c r="R72" s="178">
        <f>SUM(N72:Q72)</f>
        <v>332.084</v>
      </c>
      <c r="S72" s="231">
        <f t="shared" si="43"/>
        <v>0.0006860396818644573</v>
      </c>
      <c r="T72" s="180">
        <v>409.84</v>
      </c>
      <c r="U72" s="179">
        <v>7.951000000000001</v>
      </c>
      <c r="V72" s="178">
        <v>0.145</v>
      </c>
      <c r="W72" s="179">
        <v>0.06</v>
      </c>
      <c r="X72" s="178">
        <f t="shared" si="44"/>
        <v>417.996</v>
      </c>
      <c r="Y72" s="177">
        <f t="shared" si="45"/>
        <v>-0.20553306730207943</v>
      </c>
    </row>
    <row r="73" ht="9" customHeight="1" thickTop="1">
      <c r="A73" s="79"/>
    </row>
    <row r="74" ht="14.25">
      <c r="A74" s="79" t="s">
        <v>50</v>
      </c>
    </row>
    <row r="75" ht="14.25">
      <c r="A75" s="80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3:Y65536 M73:M65536 Y3 M3">
    <cfRule type="cellIs" priority="4" dxfId="97" operator="lessThan" stopIfTrue="1">
      <formula>0</formula>
    </cfRule>
  </conditionalFormatting>
  <conditionalFormatting sqref="Y9:Y72 M9:M72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80" customWidth="1"/>
    <col min="2" max="2" width="39.421875" style="80" customWidth="1"/>
    <col min="3" max="3" width="12.421875" style="80" customWidth="1"/>
    <col min="4" max="4" width="12.421875" style="80" bestFit="1" customWidth="1"/>
    <col min="5" max="5" width="9.140625" style="80" bestFit="1" customWidth="1"/>
    <col min="6" max="6" width="11.421875" style="80" bestFit="1" customWidth="1"/>
    <col min="7" max="7" width="11.7109375" style="80" customWidth="1"/>
    <col min="8" max="8" width="10.421875" style="80" customWidth="1"/>
    <col min="9" max="10" width="12.7109375" style="80" bestFit="1" customWidth="1"/>
    <col min="11" max="11" width="9.7109375" style="80" bestFit="1" customWidth="1"/>
    <col min="12" max="12" width="10.57421875" style="80" bestFit="1" customWidth="1"/>
    <col min="13" max="13" width="12.7109375" style="80" bestFit="1" customWidth="1"/>
    <col min="14" max="14" width="9.421875" style="80" customWidth="1"/>
    <col min="15" max="16" width="13.00390625" style="80" bestFit="1" customWidth="1"/>
    <col min="17" max="18" width="10.57421875" style="80" bestFit="1" customWidth="1"/>
    <col min="19" max="19" width="13.00390625" style="80" bestFit="1" customWidth="1"/>
    <col min="20" max="20" width="10.57421875" style="80" customWidth="1"/>
    <col min="21" max="22" width="13.140625" style="80" bestFit="1" customWidth="1"/>
    <col min="23" max="23" width="10.28125" style="80" customWidth="1"/>
    <col min="24" max="24" width="10.8515625" style="80" bestFit="1" customWidth="1"/>
    <col min="25" max="25" width="13.00390625" style="80" bestFit="1" customWidth="1"/>
    <col min="26" max="26" width="9.8515625" style="80" bestFit="1" customWidth="1"/>
    <col min="27" max="16384" width="8.00390625" style="80" customWidth="1"/>
  </cols>
  <sheetData>
    <row r="1" spans="1:26" ht="15">
      <c r="A1" s="270" t="s">
        <v>118</v>
      </c>
      <c r="B1" s="271"/>
      <c r="C1" s="271"/>
      <c r="D1" s="271"/>
      <c r="E1" s="271"/>
      <c r="Y1" s="582" t="s">
        <v>26</v>
      </c>
      <c r="Z1" s="582"/>
    </row>
    <row r="2" ht="9.75" customHeight="1" thickBot="1"/>
    <row r="3" spans="1:26" ht="24.75" customHeight="1" thickTop="1">
      <c r="A3" s="661" t="s">
        <v>115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3"/>
    </row>
    <row r="4" spans="1:26" ht="21" customHeight="1" thickBot="1">
      <c r="A4" s="673" t="s">
        <v>42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5"/>
    </row>
    <row r="5" spans="1:26" s="99" customFormat="1" ht="19.5" customHeight="1" thickBot="1" thickTop="1">
      <c r="A5" s="743" t="s">
        <v>116</v>
      </c>
      <c r="B5" s="743" t="s">
        <v>117</v>
      </c>
      <c r="C5" s="650" t="s">
        <v>34</v>
      </c>
      <c r="D5" s="651"/>
      <c r="E5" s="651"/>
      <c r="F5" s="651"/>
      <c r="G5" s="651"/>
      <c r="H5" s="651"/>
      <c r="I5" s="651"/>
      <c r="J5" s="651"/>
      <c r="K5" s="652"/>
      <c r="L5" s="652"/>
      <c r="M5" s="652"/>
      <c r="N5" s="653"/>
      <c r="O5" s="654" t="s">
        <v>33</v>
      </c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3"/>
    </row>
    <row r="6" spans="1:26" s="98" customFormat="1" ht="26.25" customHeight="1" thickBot="1">
      <c r="A6" s="744"/>
      <c r="B6" s="744"/>
      <c r="C6" s="752" t="s">
        <v>155</v>
      </c>
      <c r="D6" s="748"/>
      <c r="E6" s="748"/>
      <c r="F6" s="748"/>
      <c r="G6" s="749"/>
      <c r="H6" s="750" t="s">
        <v>32</v>
      </c>
      <c r="I6" s="752" t="s">
        <v>156</v>
      </c>
      <c r="J6" s="748"/>
      <c r="K6" s="748"/>
      <c r="L6" s="748"/>
      <c r="M6" s="749"/>
      <c r="N6" s="750" t="s">
        <v>31</v>
      </c>
      <c r="O6" s="747" t="s">
        <v>157</v>
      </c>
      <c r="P6" s="748"/>
      <c r="Q6" s="748"/>
      <c r="R6" s="748"/>
      <c r="S6" s="749"/>
      <c r="T6" s="750" t="s">
        <v>32</v>
      </c>
      <c r="U6" s="747" t="s">
        <v>158</v>
      </c>
      <c r="V6" s="748"/>
      <c r="W6" s="748"/>
      <c r="X6" s="748"/>
      <c r="Y6" s="749"/>
      <c r="Z6" s="750" t="s">
        <v>31</v>
      </c>
    </row>
    <row r="7" spans="1:26" s="93" customFormat="1" ht="26.25" customHeight="1">
      <c r="A7" s="745"/>
      <c r="B7" s="745"/>
      <c r="C7" s="670" t="s">
        <v>20</v>
      </c>
      <c r="D7" s="671"/>
      <c r="E7" s="668" t="s">
        <v>19</v>
      </c>
      <c r="F7" s="669"/>
      <c r="G7" s="655" t="s">
        <v>15</v>
      </c>
      <c r="H7" s="648"/>
      <c r="I7" s="670" t="s">
        <v>20</v>
      </c>
      <c r="J7" s="671"/>
      <c r="K7" s="668" t="s">
        <v>19</v>
      </c>
      <c r="L7" s="669"/>
      <c r="M7" s="655" t="s">
        <v>15</v>
      </c>
      <c r="N7" s="648"/>
      <c r="O7" s="671" t="s">
        <v>20</v>
      </c>
      <c r="P7" s="671"/>
      <c r="Q7" s="676" t="s">
        <v>19</v>
      </c>
      <c r="R7" s="671"/>
      <c r="S7" s="655" t="s">
        <v>15</v>
      </c>
      <c r="T7" s="648"/>
      <c r="U7" s="677" t="s">
        <v>20</v>
      </c>
      <c r="V7" s="669"/>
      <c r="W7" s="668" t="s">
        <v>19</v>
      </c>
      <c r="X7" s="672"/>
      <c r="Y7" s="655" t="s">
        <v>15</v>
      </c>
      <c r="Z7" s="648"/>
    </row>
    <row r="8" spans="1:26" s="93" customFormat="1" ht="31.5" thickBot="1">
      <c r="A8" s="746"/>
      <c r="B8" s="746"/>
      <c r="C8" s="96" t="s">
        <v>17</v>
      </c>
      <c r="D8" s="94" t="s">
        <v>16</v>
      </c>
      <c r="E8" s="95" t="s">
        <v>17</v>
      </c>
      <c r="F8" s="94" t="s">
        <v>16</v>
      </c>
      <c r="G8" s="656"/>
      <c r="H8" s="751"/>
      <c r="I8" s="96" t="s">
        <v>17</v>
      </c>
      <c r="J8" s="94" t="s">
        <v>16</v>
      </c>
      <c r="K8" s="95" t="s">
        <v>17</v>
      </c>
      <c r="L8" s="94" t="s">
        <v>16</v>
      </c>
      <c r="M8" s="656"/>
      <c r="N8" s="751"/>
      <c r="O8" s="97" t="s">
        <v>17</v>
      </c>
      <c r="P8" s="94" t="s">
        <v>16</v>
      </c>
      <c r="Q8" s="95" t="s">
        <v>17</v>
      </c>
      <c r="R8" s="94" t="s">
        <v>16</v>
      </c>
      <c r="S8" s="656"/>
      <c r="T8" s="751"/>
      <c r="U8" s="96" t="s">
        <v>17</v>
      </c>
      <c r="V8" s="94" t="s">
        <v>16</v>
      </c>
      <c r="W8" s="95" t="s">
        <v>17</v>
      </c>
      <c r="X8" s="94" t="s">
        <v>16</v>
      </c>
      <c r="Y8" s="656"/>
      <c r="Z8" s="751"/>
    </row>
    <row r="9" spans="1:26" s="537" customFormat="1" ht="18" customHeight="1" thickBot="1" thickTop="1">
      <c r="A9" s="527" t="s">
        <v>22</v>
      </c>
      <c r="B9" s="572"/>
      <c r="C9" s="528">
        <f>SUM(C10:C66)</f>
        <v>1723417</v>
      </c>
      <c r="D9" s="529">
        <f>SUM(D10:D66)</f>
        <v>1723417</v>
      </c>
      <c r="E9" s="530">
        <f>SUM(E10:E66)</f>
        <v>71479</v>
      </c>
      <c r="F9" s="529">
        <f>SUM(F10:F66)</f>
        <v>71479</v>
      </c>
      <c r="G9" s="531">
        <f>SUM(C9:F9)</f>
        <v>3589792</v>
      </c>
      <c r="H9" s="532">
        <f aca="true" t="shared" si="0" ref="H9:H22">G9/$G$9</f>
        <v>1</v>
      </c>
      <c r="I9" s="533">
        <f>SUM(I10:I66)</f>
        <v>1927417</v>
      </c>
      <c r="J9" s="529">
        <f>SUM(J10:J66)</f>
        <v>1927417</v>
      </c>
      <c r="K9" s="530">
        <f>SUM(K10:K66)</f>
        <v>62716</v>
      </c>
      <c r="L9" s="529">
        <f>SUM(L10:L66)</f>
        <v>62716</v>
      </c>
      <c r="M9" s="531">
        <f aca="true" t="shared" si="1" ref="M9:M22">SUM(I9:L9)</f>
        <v>3980266</v>
      </c>
      <c r="N9" s="534">
        <f aca="true" t="shared" si="2" ref="N9:N22">IF(ISERROR(G9/M9-1),"         /0",(G9/M9-1))</f>
        <v>-0.09810248862764448</v>
      </c>
      <c r="O9" s="535">
        <f>SUM(O10:O66)</f>
        <v>17216404</v>
      </c>
      <c r="P9" s="529">
        <f>SUM(P10:P66)</f>
        <v>17216404</v>
      </c>
      <c r="Q9" s="530">
        <f>SUM(Q10:Q66)</f>
        <v>631866</v>
      </c>
      <c r="R9" s="529">
        <f>SUM(R10:R66)</f>
        <v>631866</v>
      </c>
      <c r="S9" s="531">
        <f aca="true" t="shared" si="3" ref="S9:S22">SUM(O9:R9)</f>
        <v>35696540</v>
      </c>
      <c r="T9" s="532">
        <f aca="true" t="shared" si="4" ref="T9:T22">S9/$S$9</f>
        <v>1</v>
      </c>
      <c r="U9" s="533">
        <f>SUM(U10:U66)</f>
        <v>17111730</v>
      </c>
      <c r="V9" s="529">
        <f>SUM(V10:V66)</f>
        <v>17111730</v>
      </c>
      <c r="W9" s="530">
        <f>SUM(W10:W66)</f>
        <v>571714</v>
      </c>
      <c r="X9" s="529">
        <f>SUM(X10:X66)</f>
        <v>571714</v>
      </c>
      <c r="Y9" s="531">
        <f aca="true" t="shared" si="5" ref="Y9:Y22">SUM(U9:X9)</f>
        <v>35366888</v>
      </c>
      <c r="Z9" s="536">
        <f>IF(ISERROR(S9/Y9-1),"         /0",(S9/Y9-1))</f>
        <v>0.009320921874720778</v>
      </c>
    </row>
    <row r="10" spans="1:26" ht="21" customHeight="1" thickTop="1">
      <c r="A10" s="322" t="s">
        <v>395</v>
      </c>
      <c r="B10" s="323" t="s">
        <v>396</v>
      </c>
      <c r="C10" s="324">
        <v>622690</v>
      </c>
      <c r="D10" s="325">
        <v>637837</v>
      </c>
      <c r="E10" s="326">
        <v>12670</v>
      </c>
      <c r="F10" s="325">
        <v>13988</v>
      </c>
      <c r="G10" s="327">
        <f aca="true" t="shared" si="6" ref="G10:G66">SUM(C10:F10)</f>
        <v>1287185</v>
      </c>
      <c r="H10" s="328">
        <f t="shared" si="0"/>
        <v>0.3585681287383782</v>
      </c>
      <c r="I10" s="329">
        <v>700201</v>
      </c>
      <c r="J10" s="325">
        <v>706908</v>
      </c>
      <c r="K10" s="326">
        <v>12028</v>
      </c>
      <c r="L10" s="325">
        <v>11089</v>
      </c>
      <c r="M10" s="327">
        <f t="shared" si="1"/>
        <v>1430226</v>
      </c>
      <c r="N10" s="330">
        <f t="shared" si="2"/>
        <v>-0.10001286509964158</v>
      </c>
      <c r="O10" s="324">
        <v>6085308</v>
      </c>
      <c r="P10" s="325">
        <v>6272764</v>
      </c>
      <c r="Q10" s="326">
        <v>110518</v>
      </c>
      <c r="R10" s="325">
        <v>111922</v>
      </c>
      <c r="S10" s="327">
        <f t="shared" si="3"/>
        <v>12580512</v>
      </c>
      <c r="T10" s="328">
        <f t="shared" si="4"/>
        <v>0.35242945114568525</v>
      </c>
      <c r="U10" s="329">
        <v>6134887</v>
      </c>
      <c r="V10" s="325">
        <v>6285811</v>
      </c>
      <c r="W10" s="326">
        <v>104184</v>
      </c>
      <c r="X10" s="325">
        <v>103759</v>
      </c>
      <c r="Y10" s="327">
        <f t="shared" si="5"/>
        <v>12628641</v>
      </c>
      <c r="Z10" s="331">
        <f aca="true" t="shared" si="7" ref="Z10:Z22">IF(ISERROR(S10/Y10-1),"         /0",IF(S10/Y10&gt;5,"  *  ",(S10/Y10-1)))</f>
        <v>-0.0038110989139686913</v>
      </c>
    </row>
    <row r="11" spans="1:26" ht="21" customHeight="1">
      <c r="A11" s="332" t="s">
        <v>397</v>
      </c>
      <c r="B11" s="333" t="s">
        <v>398</v>
      </c>
      <c r="C11" s="334">
        <v>218308</v>
      </c>
      <c r="D11" s="335">
        <v>217304</v>
      </c>
      <c r="E11" s="336">
        <v>3266</v>
      </c>
      <c r="F11" s="335">
        <v>3728</v>
      </c>
      <c r="G11" s="337">
        <f t="shared" si="6"/>
        <v>442606</v>
      </c>
      <c r="H11" s="338">
        <f t="shared" si="0"/>
        <v>0.1232957229833929</v>
      </c>
      <c r="I11" s="339">
        <v>241059</v>
      </c>
      <c r="J11" s="335">
        <v>241107</v>
      </c>
      <c r="K11" s="336">
        <v>1439</v>
      </c>
      <c r="L11" s="335">
        <v>1656</v>
      </c>
      <c r="M11" s="337">
        <f t="shared" si="1"/>
        <v>485261</v>
      </c>
      <c r="N11" s="340">
        <f t="shared" si="2"/>
        <v>-0.08790115010272825</v>
      </c>
      <c r="O11" s="334">
        <v>2213618</v>
      </c>
      <c r="P11" s="335">
        <v>2193867</v>
      </c>
      <c r="Q11" s="336">
        <v>27058</v>
      </c>
      <c r="R11" s="335">
        <v>27614</v>
      </c>
      <c r="S11" s="337">
        <f t="shared" si="3"/>
        <v>4462157</v>
      </c>
      <c r="T11" s="338">
        <f t="shared" si="4"/>
        <v>0.12500250724580028</v>
      </c>
      <c r="U11" s="339">
        <v>2093928</v>
      </c>
      <c r="V11" s="335">
        <v>2089689</v>
      </c>
      <c r="W11" s="336">
        <v>20477</v>
      </c>
      <c r="X11" s="335">
        <v>21840</v>
      </c>
      <c r="Y11" s="337">
        <f t="shared" si="5"/>
        <v>4225934</v>
      </c>
      <c r="Z11" s="341">
        <f t="shared" si="7"/>
        <v>0.055898412043349444</v>
      </c>
    </row>
    <row r="12" spans="1:26" ht="21" customHeight="1">
      <c r="A12" s="332" t="s">
        <v>399</v>
      </c>
      <c r="B12" s="333" t="s">
        <v>400</v>
      </c>
      <c r="C12" s="334">
        <v>147400</v>
      </c>
      <c r="D12" s="335">
        <v>143556</v>
      </c>
      <c r="E12" s="336">
        <v>1775</v>
      </c>
      <c r="F12" s="335">
        <v>1204</v>
      </c>
      <c r="G12" s="337">
        <f t="shared" si="6"/>
        <v>293935</v>
      </c>
      <c r="H12" s="338">
        <f t="shared" si="0"/>
        <v>0.08188078863622182</v>
      </c>
      <c r="I12" s="339">
        <v>145119</v>
      </c>
      <c r="J12" s="335">
        <v>144099</v>
      </c>
      <c r="K12" s="336">
        <v>720</v>
      </c>
      <c r="L12" s="335">
        <v>805</v>
      </c>
      <c r="M12" s="337">
        <f t="shared" si="1"/>
        <v>290743</v>
      </c>
      <c r="N12" s="340">
        <f t="shared" si="2"/>
        <v>0.010978768190463839</v>
      </c>
      <c r="O12" s="334">
        <v>1462330</v>
      </c>
      <c r="P12" s="335">
        <v>1444036</v>
      </c>
      <c r="Q12" s="336">
        <v>9599</v>
      </c>
      <c r="R12" s="335">
        <v>10027</v>
      </c>
      <c r="S12" s="337">
        <f t="shared" si="3"/>
        <v>2925992</v>
      </c>
      <c r="T12" s="338">
        <f t="shared" si="4"/>
        <v>0.08196850451052119</v>
      </c>
      <c r="U12" s="339">
        <v>1334266</v>
      </c>
      <c r="V12" s="335">
        <v>1327605</v>
      </c>
      <c r="W12" s="336">
        <v>4268</v>
      </c>
      <c r="X12" s="335">
        <v>4218</v>
      </c>
      <c r="Y12" s="337">
        <f t="shared" si="5"/>
        <v>2670357</v>
      </c>
      <c r="Z12" s="341">
        <f t="shared" si="7"/>
        <v>0.09573064575260903</v>
      </c>
    </row>
    <row r="13" spans="1:26" ht="21" customHeight="1">
      <c r="A13" s="332" t="s">
        <v>401</v>
      </c>
      <c r="B13" s="333" t="s">
        <v>402</v>
      </c>
      <c r="C13" s="334">
        <v>128235</v>
      </c>
      <c r="D13" s="335">
        <v>130887</v>
      </c>
      <c r="E13" s="336">
        <v>3574</v>
      </c>
      <c r="F13" s="335">
        <v>3907</v>
      </c>
      <c r="G13" s="337">
        <f t="shared" si="6"/>
        <v>266603</v>
      </c>
      <c r="H13" s="338">
        <f t="shared" si="0"/>
        <v>0.0742669770281955</v>
      </c>
      <c r="I13" s="339">
        <v>177580</v>
      </c>
      <c r="J13" s="335">
        <v>177572</v>
      </c>
      <c r="K13" s="336">
        <v>2902</v>
      </c>
      <c r="L13" s="335">
        <v>3025</v>
      </c>
      <c r="M13" s="337">
        <f t="shared" si="1"/>
        <v>361079</v>
      </c>
      <c r="N13" s="340">
        <f t="shared" si="2"/>
        <v>-0.2616491127980304</v>
      </c>
      <c r="O13" s="334">
        <v>1537028</v>
      </c>
      <c r="P13" s="335">
        <v>1518661</v>
      </c>
      <c r="Q13" s="336">
        <v>35287</v>
      </c>
      <c r="R13" s="335">
        <v>34506</v>
      </c>
      <c r="S13" s="337">
        <f t="shared" si="3"/>
        <v>3125482</v>
      </c>
      <c r="T13" s="338">
        <f t="shared" si="4"/>
        <v>0.08755700132281728</v>
      </c>
      <c r="U13" s="339">
        <v>1589442</v>
      </c>
      <c r="V13" s="335">
        <v>1569095</v>
      </c>
      <c r="W13" s="336">
        <v>35545</v>
      </c>
      <c r="X13" s="335">
        <v>37651</v>
      </c>
      <c r="Y13" s="337">
        <f t="shared" si="5"/>
        <v>3231733</v>
      </c>
      <c r="Z13" s="341">
        <f t="shared" si="7"/>
        <v>-0.03287740664219474</v>
      </c>
    </row>
    <row r="14" spans="1:26" ht="21" customHeight="1">
      <c r="A14" s="332" t="s">
        <v>403</v>
      </c>
      <c r="B14" s="333" t="s">
        <v>404</v>
      </c>
      <c r="C14" s="334">
        <v>79059</v>
      </c>
      <c r="D14" s="335">
        <v>78822</v>
      </c>
      <c r="E14" s="336">
        <v>13961</v>
      </c>
      <c r="F14" s="335">
        <v>13498</v>
      </c>
      <c r="G14" s="337">
        <f t="shared" si="6"/>
        <v>185340</v>
      </c>
      <c r="H14" s="338">
        <f t="shared" si="0"/>
        <v>0.051629732307610025</v>
      </c>
      <c r="I14" s="339">
        <v>63693</v>
      </c>
      <c r="J14" s="335">
        <v>64915</v>
      </c>
      <c r="K14" s="336">
        <v>12083</v>
      </c>
      <c r="L14" s="335">
        <v>12427</v>
      </c>
      <c r="M14" s="337">
        <f t="shared" si="1"/>
        <v>153118</v>
      </c>
      <c r="N14" s="340">
        <f t="shared" si="2"/>
        <v>0.21043900782403124</v>
      </c>
      <c r="O14" s="334">
        <v>698386</v>
      </c>
      <c r="P14" s="335">
        <v>695979</v>
      </c>
      <c r="Q14" s="336">
        <v>133964</v>
      </c>
      <c r="R14" s="335">
        <v>132898</v>
      </c>
      <c r="S14" s="337">
        <f t="shared" si="3"/>
        <v>1661227</v>
      </c>
      <c r="T14" s="338">
        <f t="shared" si="4"/>
        <v>0.04653747954283524</v>
      </c>
      <c r="U14" s="339">
        <v>609692</v>
      </c>
      <c r="V14" s="335">
        <v>606117</v>
      </c>
      <c r="W14" s="336">
        <v>128726</v>
      </c>
      <c r="X14" s="335">
        <v>126139</v>
      </c>
      <c r="Y14" s="337">
        <f t="shared" si="5"/>
        <v>1470674</v>
      </c>
      <c r="Z14" s="341">
        <f t="shared" si="7"/>
        <v>0.12956848356603845</v>
      </c>
    </row>
    <row r="15" spans="1:26" ht="21" customHeight="1">
      <c r="A15" s="332" t="s">
        <v>405</v>
      </c>
      <c r="B15" s="333" t="s">
        <v>406</v>
      </c>
      <c r="C15" s="334">
        <v>76221</v>
      </c>
      <c r="D15" s="335">
        <v>74042</v>
      </c>
      <c r="E15" s="336">
        <v>4615</v>
      </c>
      <c r="F15" s="335">
        <v>4949</v>
      </c>
      <c r="G15" s="337">
        <f>SUM(C15:F15)</f>
        <v>159827</v>
      </c>
      <c r="H15" s="338">
        <f>G15/$G$9</f>
        <v>0.044522635294746885</v>
      </c>
      <c r="I15" s="339">
        <v>100977</v>
      </c>
      <c r="J15" s="335">
        <v>100508</v>
      </c>
      <c r="K15" s="336">
        <v>1250</v>
      </c>
      <c r="L15" s="335">
        <v>1358</v>
      </c>
      <c r="M15" s="337">
        <f>SUM(I15:L15)</f>
        <v>204093</v>
      </c>
      <c r="N15" s="340">
        <f>IF(ISERROR(G15/M15-1),"         /0",(G15/M15-1))</f>
        <v>-0.2168913191535231</v>
      </c>
      <c r="O15" s="334">
        <v>855848</v>
      </c>
      <c r="P15" s="335">
        <v>846783</v>
      </c>
      <c r="Q15" s="336">
        <v>26325</v>
      </c>
      <c r="R15" s="335">
        <v>28515</v>
      </c>
      <c r="S15" s="337">
        <f>SUM(O15:R15)</f>
        <v>1757471</v>
      </c>
      <c r="T15" s="338">
        <f>S15/$S$9</f>
        <v>0.04923365121661651</v>
      </c>
      <c r="U15" s="339">
        <v>949569</v>
      </c>
      <c r="V15" s="335">
        <v>929387</v>
      </c>
      <c r="W15" s="336">
        <v>11061</v>
      </c>
      <c r="X15" s="335">
        <v>12118</v>
      </c>
      <c r="Y15" s="337">
        <f>SUM(U15:X15)</f>
        <v>1902135</v>
      </c>
      <c r="Z15" s="341">
        <f>IF(ISERROR(S15/Y15-1),"         /0",IF(S15/Y15&gt;5,"  *  ",(S15/Y15-1)))</f>
        <v>-0.07605348726562522</v>
      </c>
    </row>
    <row r="16" spans="1:26" ht="21" customHeight="1">
      <c r="A16" s="332" t="s">
        <v>407</v>
      </c>
      <c r="B16" s="333" t="s">
        <v>408</v>
      </c>
      <c r="C16" s="334">
        <v>65637</v>
      </c>
      <c r="D16" s="335">
        <v>64220</v>
      </c>
      <c r="E16" s="336">
        <v>463</v>
      </c>
      <c r="F16" s="335">
        <v>544</v>
      </c>
      <c r="G16" s="337">
        <f t="shared" si="6"/>
        <v>130864</v>
      </c>
      <c r="H16" s="338">
        <f t="shared" si="0"/>
        <v>0.036454479813872225</v>
      </c>
      <c r="I16" s="339">
        <v>64066</v>
      </c>
      <c r="J16" s="335">
        <v>63369</v>
      </c>
      <c r="K16" s="336">
        <v>19</v>
      </c>
      <c r="L16" s="335">
        <v>104</v>
      </c>
      <c r="M16" s="337">
        <f t="shared" si="1"/>
        <v>127558</v>
      </c>
      <c r="N16" s="340">
        <f t="shared" si="2"/>
        <v>0.025917621787735712</v>
      </c>
      <c r="O16" s="334">
        <v>630387</v>
      </c>
      <c r="P16" s="335">
        <v>609334</v>
      </c>
      <c r="Q16" s="336">
        <v>2293</v>
      </c>
      <c r="R16" s="335">
        <v>2822</v>
      </c>
      <c r="S16" s="337">
        <f t="shared" si="3"/>
        <v>1244836</v>
      </c>
      <c r="T16" s="338">
        <f t="shared" si="4"/>
        <v>0.03487273556484746</v>
      </c>
      <c r="U16" s="339">
        <v>548666</v>
      </c>
      <c r="V16" s="335">
        <v>541139</v>
      </c>
      <c r="W16" s="336">
        <v>3108</v>
      </c>
      <c r="X16" s="335">
        <v>2675</v>
      </c>
      <c r="Y16" s="337">
        <f t="shared" si="5"/>
        <v>1095588</v>
      </c>
      <c r="Z16" s="341">
        <f t="shared" si="7"/>
        <v>0.13622639167278217</v>
      </c>
    </row>
    <row r="17" spans="1:26" ht="21" customHeight="1">
      <c r="A17" s="332" t="s">
        <v>409</v>
      </c>
      <c r="B17" s="333" t="s">
        <v>410</v>
      </c>
      <c r="C17" s="334">
        <v>58292</v>
      </c>
      <c r="D17" s="335">
        <v>57390</v>
      </c>
      <c r="E17" s="336">
        <v>1190</v>
      </c>
      <c r="F17" s="335">
        <v>894</v>
      </c>
      <c r="G17" s="337">
        <f t="shared" si="6"/>
        <v>117766</v>
      </c>
      <c r="H17" s="338">
        <f>G17/$G$9</f>
        <v>0.03280580044749111</v>
      </c>
      <c r="I17" s="339">
        <v>69953</v>
      </c>
      <c r="J17" s="335">
        <v>69393</v>
      </c>
      <c r="K17" s="336">
        <v>1069</v>
      </c>
      <c r="L17" s="335">
        <v>1065</v>
      </c>
      <c r="M17" s="337">
        <f>SUM(I17:L17)</f>
        <v>141480</v>
      </c>
      <c r="N17" s="340">
        <f>IF(ISERROR(G17/M17-1),"         /0",(G17/M17-1))</f>
        <v>-0.16761379700310997</v>
      </c>
      <c r="O17" s="334">
        <v>571112</v>
      </c>
      <c r="P17" s="335">
        <v>557455</v>
      </c>
      <c r="Q17" s="336">
        <v>11575</v>
      </c>
      <c r="R17" s="335">
        <v>10852</v>
      </c>
      <c r="S17" s="337">
        <f>SUM(O17:R17)</f>
        <v>1150994</v>
      </c>
      <c r="T17" s="338">
        <f>S17/$S$9</f>
        <v>0.032243853325840545</v>
      </c>
      <c r="U17" s="339">
        <v>605519</v>
      </c>
      <c r="V17" s="335">
        <v>597305</v>
      </c>
      <c r="W17" s="336">
        <v>9843</v>
      </c>
      <c r="X17" s="335">
        <v>10604</v>
      </c>
      <c r="Y17" s="337">
        <f>SUM(U17:X17)</f>
        <v>1223271</v>
      </c>
      <c r="Z17" s="341">
        <f>IF(ISERROR(S17/Y17-1),"         /0",IF(S17/Y17&gt;5,"  *  ",(S17/Y17-1)))</f>
        <v>-0.05908502694823958</v>
      </c>
    </row>
    <row r="18" spans="1:26" ht="21" customHeight="1">
      <c r="A18" s="332" t="s">
        <v>411</v>
      </c>
      <c r="B18" s="333" t="s">
        <v>412</v>
      </c>
      <c r="C18" s="334">
        <v>50655</v>
      </c>
      <c r="D18" s="335">
        <v>49773</v>
      </c>
      <c r="E18" s="336">
        <v>1499</v>
      </c>
      <c r="F18" s="335">
        <v>1533</v>
      </c>
      <c r="G18" s="337">
        <f t="shared" si="6"/>
        <v>103460</v>
      </c>
      <c r="H18" s="338">
        <f>G18/$G$9</f>
        <v>0.02882061133347002</v>
      </c>
      <c r="I18" s="339">
        <v>53611</v>
      </c>
      <c r="J18" s="335">
        <v>51937</v>
      </c>
      <c r="K18" s="336">
        <v>2194</v>
      </c>
      <c r="L18" s="335">
        <v>2107</v>
      </c>
      <c r="M18" s="337">
        <f>SUM(I18:L18)</f>
        <v>109849</v>
      </c>
      <c r="N18" s="340">
        <f>IF(ISERROR(G18/M18-1),"         /0",(G18/M18-1))</f>
        <v>-0.05816165827636122</v>
      </c>
      <c r="O18" s="334">
        <v>486877</v>
      </c>
      <c r="P18" s="335">
        <v>470175</v>
      </c>
      <c r="Q18" s="336">
        <v>19624</v>
      </c>
      <c r="R18" s="335">
        <v>19629</v>
      </c>
      <c r="S18" s="337">
        <f>SUM(O18:R18)</f>
        <v>996305</v>
      </c>
      <c r="T18" s="338">
        <f>S18/$S$9</f>
        <v>0.02791040812358845</v>
      </c>
      <c r="U18" s="339">
        <v>484774</v>
      </c>
      <c r="V18" s="335">
        <v>474124</v>
      </c>
      <c r="W18" s="336">
        <v>17160</v>
      </c>
      <c r="X18" s="335">
        <v>16461</v>
      </c>
      <c r="Y18" s="337">
        <f>SUM(U18:X18)</f>
        <v>992519</v>
      </c>
      <c r="Z18" s="341">
        <f>IF(ISERROR(S18/Y18-1),"         /0",IF(S18/Y18&gt;5,"  *  ",(S18/Y18-1)))</f>
        <v>0.0038145365479149707</v>
      </c>
    </row>
    <row r="19" spans="1:26" ht="21" customHeight="1">
      <c r="A19" s="332" t="s">
        <v>413</v>
      </c>
      <c r="B19" s="333" t="s">
        <v>414</v>
      </c>
      <c r="C19" s="334">
        <v>39302</v>
      </c>
      <c r="D19" s="335">
        <v>38894</v>
      </c>
      <c r="E19" s="336">
        <v>2149</v>
      </c>
      <c r="F19" s="335">
        <v>2144</v>
      </c>
      <c r="G19" s="337">
        <f>SUM(C19:F19)</f>
        <v>82489</v>
      </c>
      <c r="H19" s="338">
        <f>G19/$G$9</f>
        <v>0.02297876868631943</v>
      </c>
      <c r="I19" s="339">
        <v>43706</v>
      </c>
      <c r="J19" s="335">
        <v>43089</v>
      </c>
      <c r="K19" s="336">
        <v>2553</v>
      </c>
      <c r="L19" s="335">
        <v>2745</v>
      </c>
      <c r="M19" s="337">
        <f>SUM(I19:L19)</f>
        <v>92093</v>
      </c>
      <c r="N19" s="340">
        <f>IF(ISERROR(G19/M19-1),"         /0",(G19/M19-1))</f>
        <v>-0.10428588492067803</v>
      </c>
      <c r="O19" s="334">
        <v>368082</v>
      </c>
      <c r="P19" s="335">
        <v>374650</v>
      </c>
      <c r="Q19" s="336">
        <v>15501</v>
      </c>
      <c r="R19" s="335">
        <v>17261</v>
      </c>
      <c r="S19" s="337">
        <f>SUM(O19:R19)</f>
        <v>775494</v>
      </c>
      <c r="T19" s="338">
        <f>S19/$S$9</f>
        <v>0.021724626532431436</v>
      </c>
      <c r="U19" s="339">
        <v>373361</v>
      </c>
      <c r="V19" s="335">
        <v>380782</v>
      </c>
      <c r="W19" s="336">
        <v>20899</v>
      </c>
      <c r="X19" s="335">
        <v>22573</v>
      </c>
      <c r="Y19" s="337">
        <f>SUM(U19:X19)</f>
        <v>797615</v>
      </c>
      <c r="Z19" s="341">
        <f>IF(ISERROR(S19/Y19-1),"         /0",IF(S19/Y19&gt;5,"  *  ",(S19/Y19-1)))</f>
        <v>-0.027733931784131416</v>
      </c>
    </row>
    <row r="20" spans="1:26" ht="21" customHeight="1">
      <c r="A20" s="332" t="s">
        <v>415</v>
      </c>
      <c r="B20" s="333" t="s">
        <v>416</v>
      </c>
      <c r="C20" s="334">
        <v>37033</v>
      </c>
      <c r="D20" s="335">
        <v>36214</v>
      </c>
      <c r="E20" s="336">
        <v>60</v>
      </c>
      <c r="F20" s="335">
        <v>70</v>
      </c>
      <c r="G20" s="337">
        <f>SUM(C20:F20)</f>
        <v>73377</v>
      </c>
      <c r="H20" s="338">
        <f>G20/$G$9</f>
        <v>0.020440460060081475</v>
      </c>
      <c r="I20" s="339">
        <v>40035</v>
      </c>
      <c r="J20" s="335">
        <v>39364</v>
      </c>
      <c r="K20" s="336">
        <v>35</v>
      </c>
      <c r="L20" s="335">
        <v>16</v>
      </c>
      <c r="M20" s="337">
        <f>SUM(I20:L20)</f>
        <v>79450</v>
      </c>
      <c r="N20" s="340">
        <f>IF(ISERROR(G20/M20-1),"         /0",(G20/M20-1))</f>
        <v>-0.0764380113278792</v>
      </c>
      <c r="O20" s="334">
        <v>366755</v>
      </c>
      <c r="P20" s="335">
        <v>352681</v>
      </c>
      <c r="Q20" s="336">
        <v>796</v>
      </c>
      <c r="R20" s="335">
        <v>433</v>
      </c>
      <c r="S20" s="337">
        <f>SUM(O20:R20)</f>
        <v>720665</v>
      </c>
      <c r="T20" s="338">
        <f>S20/$S$9</f>
        <v>0.020188651337076365</v>
      </c>
      <c r="U20" s="339">
        <v>356391</v>
      </c>
      <c r="V20" s="335">
        <v>340327</v>
      </c>
      <c r="W20" s="336">
        <v>823</v>
      </c>
      <c r="X20" s="335">
        <v>225</v>
      </c>
      <c r="Y20" s="337">
        <f>SUM(U20:X20)</f>
        <v>697766</v>
      </c>
      <c r="Z20" s="341">
        <f>IF(ISERROR(S20/Y20-1),"         /0",IF(S20/Y20&gt;5,"  *  ",(S20/Y20-1)))</f>
        <v>0.032817592144071206</v>
      </c>
    </row>
    <row r="21" spans="1:26" ht="21" customHeight="1">
      <c r="A21" s="332" t="s">
        <v>417</v>
      </c>
      <c r="B21" s="333" t="s">
        <v>418</v>
      </c>
      <c r="C21" s="334">
        <v>32948</v>
      </c>
      <c r="D21" s="335">
        <v>29634</v>
      </c>
      <c r="E21" s="336">
        <v>820</v>
      </c>
      <c r="F21" s="335">
        <v>223</v>
      </c>
      <c r="G21" s="337">
        <f>SUM(C21:F21)</f>
        <v>63625</v>
      </c>
      <c r="H21" s="338">
        <f>G21/$G$9</f>
        <v>0.017723868123835588</v>
      </c>
      <c r="I21" s="339">
        <v>42430</v>
      </c>
      <c r="J21" s="335">
        <v>41647</v>
      </c>
      <c r="K21" s="336">
        <v>201</v>
      </c>
      <c r="L21" s="335">
        <v>218</v>
      </c>
      <c r="M21" s="337">
        <f>SUM(I21:L21)</f>
        <v>84496</v>
      </c>
      <c r="N21" s="340">
        <f>IF(ISERROR(G21/M21-1),"         /0",(G21/M21-1))</f>
        <v>-0.24700577542132174</v>
      </c>
      <c r="O21" s="334">
        <v>338328</v>
      </c>
      <c r="P21" s="335">
        <v>318858</v>
      </c>
      <c r="Q21" s="336">
        <v>3541</v>
      </c>
      <c r="R21" s="335">
        <v>3114</v>
      </c>
      <c r="S21" s="337">
        <f>SUM(O21:R21)</f>
        <v>663841</v>
      </c>
      <c r="T21" s="338">
        <f>S21/$S$9</f>
        <v>0.018596788372206383</v>
      </c>
      <c r="U21" s="339">
        <v>391640</v>
      </c>
      <c r="V21" s="335">
        <v>377780</v>
      </c>
      <c r="W21" s="336">
        <v>1584</v>
      </c>
      <c r="X21" s="335">
        <v>1622</v>
      </c>
      <c r="Y21" s="337">
        <f>SUM(U21:X21)</f>
        <v>772626</v>
      </c>
      <c r="Z21" s="341">
        <f>IF(ISERROR(S21/Y21-1),"         /0",IF(S21/Y21&gt;5,"  *  ",(S21/Y21-1)))</f>
        <v>-0.14079904119198683</v>
      </c>
    </row>
    <row r="22" spans="1:26" ht="21" customHeight="1">
      <c r="A22" s="332" t="s">
        <v>419</v>
      </c>
      <c r="B22" s="333" t="s">
        <v>420</v>
      </c>
      <c r="C22" s="334">
        <v>14566</v>
      </c>
      <c r="D22" s="335">
        <v>15016</v>
      </c>
      <c r="E22" s="336">
        <v>1099</v>
      </c>
      <c r="F22" s="335">
        <v>1050</v>
      </c>
      <c r="G22" s="337">
        <f t="shared" si="6"/>
        <v>31731</v>
      </c>
      <c r="H22" s="338">
        <f t="shared" si="0"/>
        <v>0.008839230796658971</v>
      </c>
      <c r="I22" s="339">
        <v>15464</v>
      </c>
      <c r="J22" s="335">
        <v>15859</v>
      </c>
      <c r="K22" s="336">
        <v>860</v>
      </c>
      <c r="L22" s="335">
        <v>862</v>
      </c>
      <c r="M22" s="337">
        <f t="shared" si="1"/>
        <v>33045</v>
      </c>
      <c r="N22" s="340">
        <f t="shared" si="2"/>
        <v>-0.03976395823876533</v>
      </c>
      <c r="O22" s="334">
        <v>132160</v>
      </c>
      <c r="P22" s="335">
        <v>125834</v>
      </c>
      <c r="Q22" s="336">
        <v>6564</v>
      </c>
      <c r="R22" s="335">
        <v>6390</v>
      </c>
      <c r="S22" s="337">
        <f t="shared" si="3"/>
        <v>270948</v>
      </c>
      <c r="T22" s="338">
        <f t="shared" si="4"/>
        <v>0.007590315475953692</v>
      </c>
      <c r="U22" s="339">
        <v>142962</v>
      </c>
      <c r="V22" s="335">
        <v>135208</v>
      </c>
      <c r="W22" s="336">
        <v>7378</v>
      </c>
      <c r="X22" s="335">
        <v>7731</v>
      </c>
      <c r="Y22" s="337">
        <f t="shared" si="5"/>
        <v>293279</v>
      </c>
      <c r="Z22" s="341">
        <f t="shared" si="7"/>
        <v>-0.07614251276088635</v>
      </c>
    </row>
    <row r="23" spans="1:26" ht="21" customHeight="1">
      <c r="A23" s="332" t="s">
        <v>421</v>
      </c>
      <c r="B23" s="333" t="s">
        <v>421</v>
      </c>
      <c r="C23" s="334">
        <v>15062</v>
      </c>
      <c r="D23" s="335">
        <v>14523</v>
      </c>
      <c r="E23" s="336">
        <v>297</v>
      </c>
      <c r="F23" s="335">
        <v>327</v>
      </c>
      <c r="G23" s="337">
        <f t="shared" si="6"/>
        <v>30209</v>
      </c>
      <c r="H23" s="338">
        <f aca="true" t="shared" si="8" ref="H23:H33">G23/$G$9</f>
        <v>0.008415250800046353</v>
      </c>
      <c r="I23" s="339">
        <v>17498</v>
      </c>
      <c r="J23" s="335">
        <v>16717</v>
      </c>
      <c r="K23" s="336">
        <v>430</v>
      </c>
      <c r="L23" s="335">
        <v>432</v>
      </c>
      <c r="M23" s="337">
        <f aca="true" t="shared" si="9" ref="M23:M33">SUM(I23:L23)</f>
        <v>35077</v>
      </c>
      <c r="N23" s="340">
        <f aca="true" t="shared" si="10" ref="N23:N33">IF(ISERROR(G23/M23-1),"         /0",(G23/M23-1))</f>
        <v>-0.13878039741140924</v>
      </c>
      <c r="O23" s="334">
        <v>125624</v>
      </c>
      <c r="P23" s="335">
        <v>122354</v>
      </c>
      <c r="Q23" s="336">
        <v>3076</v>
      </c>
      <c r="R23" s="335">
        <v>2901</v>
      </c>
      <c r="S23" s="337">
        <f aca="true" t="shared" si="11" ref="S23:S33">SUM(O23:R23)</f>
        <v>253955</v>
      </c>
      <c r="T23" s="338">
        <f aca="true" t="shared" si="12" ref="T23:T33">S23/$S$9</f>
        <v>0.007114274940932651</v>
      </c>
      <c r="U23" s="339">
        <v>149757</v>
      </c>
      <c r="V23" s="335">
        <v>143254</v>
      </c>
      <c r="W23" s="336">
        <v>5331</v>
      </c>
      <c r="X23" s="335">
        <v>5293</v>
      </c>
      <c r="Y23" s="337">
        <f aca="true" t="shared" si="13" ref="Y23:Y33">SUM(U23:X23)</f>
        <v>303635</v>
      </c>
      <c r="Z23" s="341">
        <f aca="true" t="shared" si="14" ref="Z23:Z33">IF(ISERROR(S23/Y23-1),"         /0",IF(S23/Y23&gt;5,"  *  ",(S23/Y23-1)))</f>
        <v>-0.16361750127620334</v>
      </c>
    </row>
    <row r="24" spans="1:26" ht="21" customHeight="1">
      <c r="A24" s="332" t="s">
        <v>422</v>
      </c>
      <c r="B24" s="333" t="s">
        <v>423</v>
      </c>
      <c r="C24" s="334">
        <v>14323</v>
      </c>
      <c r="D24" s="335">
        <v>13777</v>
      </c>
      <c r="E24" s="336">
        <v>100</v>
      </c>
      <c r="F24" s="335">
        <v>97</v>
      </c>
      <c r="G24" s="337">
        <f t="shared" si="6"/>
        <v>28297</v>
      </c>
      <c r="H24" s="338">
        <f t="shared" si="8"/>
        <v>0.007882629411397652</v>
      </c>
      <c r="I24" s="339">
        <v>17804</v>
      </c>
      <c r="J24" s="335">
        <v>18265</v>
      </c>
      <c r="K24" s="336">
        <v>60</v>
      </c>
      <c r="L24" s="335">
        <v>63</v>
      </c>
      <c r="M24" s="337">
        <f t="shared" si="9"/>
        <v>36192</v>
      </c>
      <c r="N24" s="340">
        <f t="shared" si="10"/>
        <v>-0.2181421308576481</v>
      </c>
      <c r="O24" s="334">
        <v>145150</v>
      </c>
      <c r="P24" s="335">
        <v>142367</v>
      </c>
      <c r="Q24" s="336">
        <v>3626</v>
      </c>
      <c r="R24" s="335">
        <v>2791</v>
      </c>
      <c r="S24" s="337">
        <f t="shared" si="11"/>
        <v>293934</v>
      </c>
      <c r="T24" s="338">
        <f t="shared" si="12"/>
        <v>0.008234243430875934</v>
      </c>
      <c r="U24" s="339">
        <v>150817</v>
      </c>
      <c r="V24" s="335">
        <v>145535</v>
      </c>
      <c r="W24" s="336">
        <v>1443</v>
      </c>
      <c r="X24" s="335">
        <v>1215</v>
      </c>
      <c r="Y24" s="337">
        <f t="shared" si="13"/>
        <v>299010</v>
      </c>
      <c r="Z24" s="341">
        <f t="shared" si="14"/>
        <v>-0.016976020868867292</v>
      </c>
    </row>
    <row r="25" spans="1:26" ht="21" customHeight="1">
      <c r="A25" s="332" t="s">
        <v>424</v>
      </c>
      <c r="B25" s="333" t="s">
        <v>425</v>
      </c>
      <c r="C25" s="334">
        <v>12769</v>
      </c>
      <c r="D25" s="335">
        <v>12549</v>
      </c>
      <c r="E25" s="336">
        <v>6</v>
      </c>
      <c r="F25" s="335">
        <v>10</v>
      </c>
      <c r="G25" s="337">
        <f t="shared" si="6"/>
        <v>25334</v>
      </c>
      <c r="H25" s="338">
        <f>G25/$G$9</f>
        <v>0.0070572333995952965</v>
      </c>
      <c r="I25" s="339">
        <v>15292</v>
      </c>
      <c r="J25" s="335">
        <v>15016</v>
      </c>
      <c r="K25" s="336">
        <v>4</v>
      </c>
      <c r="L25" s="335">
        <v>17</v>
      </c>
      <c r="M25" s="337">
        <f>SUM(I25:L25)</f>
        <v>30329</v>
      </c>
      <c r="N25" s="340">
        <f>IF(ISERROR(G25/M25-1),"         /0",(G25/M25-1))</f>
        <v>-0.1646938573642388</v>
      </c>
      <c r="O25" s="334">
        <v>137348</v>
      </c>
      <c r="P25" s="335">
        <v>134435</v>
      </c>
      <c r="Q25" s="336">
        <v>512</v>
      </c>
      <c r="R25" s="335">
        <v>494</v>
      </c>
      <c r="S25" s="337">
        <f>SUM(O25:R25)</f>
        <v>272789</v>
      </c>
      <c r="T25" s="338">
        <f>S25/$S$9</f>
        <v>0.007641889101856931</v>
      </c>
      <c r="U25" s="339">
        <v>148569</v>
      </c>
      <c r="V25" s="335">
        <v>142649</v>
      </c>
      <c r="W25" s="336">
        <v>400</v>
      </c>
      <c r="X25" s="335">
        <v>371</v>
      </c>
      <c r="Y25" s="337">
        <f>SUM(U25:X25)</f>
        <v>291989</v>
      </c>
      <c r="Z25" s="341">
        <f>IF(ISERROR(S25/Y25-1),"         /0",IF(S25/Y25&gt;5,"  *  ",(S25/Y25-1)))</f>
        <v>-0.06575590176342261</v>
      </c>
    </row>
    <row r="26" spans="1:26" ht="21" customHeight="1">
      <c r="A26" s="332" t="s">
        <v>426</v>
      </c>
      <c r="B26" s="333" t="s">
        <v>427</v>
      </c>
      <c r="C26" s="334">
        <v>11924</v>
      </c>
      <c r="D26" s="335">
        <v>11682</v>
      </c>
      <c r="E26" s="336">
        <v>389</v>
      </c>
      <c r="F26" s="335">
        <v>305</v>
      </c>
      <c r="G26" s="337">
        <f t="shared" si="6"/>
        <v>24300</v>
      </c>
      <c r="H26" s="338">
        <f>G26/$G$9</f>
        <v>0.006769194426863729</v>
      </c>
      <c r="I26" s="339">
        <v>13056</v>
      </c>
      <c r="J26" s="335">
        <v>12882</v>
      </c>
      <c r="K26" s="336">
        <v>359</v>
      </c>
      <c r="L26" s="335">
        <v>373</v>
      </c>
      <c r="M26" s="337">
        <f>SUM(I26:L26)</f>
        <v>26670</v>
      </c>
      <c r="N26" s="340">
        <f>IF(ISERROR(G26/M26-1),"         /0",(G26/M26-1))</f>
        <v>-0.08886389201349831</v>
      </c>
      <c r="O26" s="334">
        <v>113028</v>
      </c>
      <c r="P26" s="335">
        <v>109534</v>
      </c>
      <c r="Q26" s="336">
        <v>3183</v>
      </c>
      <c r="R26" s="335">
        <v>2904</v>
      </c>
      <c r="S26" s="337">
        <f>SUM(O26:R26)</f>
        <v>228649</v>
      </c>
      <c r="T26" s="338">
        <f>S26/$S$9</f>
        <v>0.0064053546926396785</v>
      </c>
      <c r="U26" s="339">
        <v>110072</v>
      </c>
      <c r="V26" s="335">
        <v>107717</v>
      </c>
      <c r="W26" s="336">
        <v>3162</v>
      </c>
      <c r="X26" s="335">
        <v>3053</v>
      </c>
      <c r="Y26" s="337">
        <f>SUM(U26:X26)</f>
        <v>224004</v>
      </c>
      <c r="Z26" s="341">
        <f>IF(ISERROR(S26/Y26-1),"         /0",IF(S26/Y26&gt;5,"  *  ",(S26/Y26-1)))</f>
        <v>0.02073623685291337</v>
      </c>
    </row>
    <row r="27" spans="1:26" ht="21" customHeight="1">
      <c r="A27" s="332" t="s">
        <v>428</v>
      </c>
      <c r="B27" s="333" t="s">
        <v>429</v>
      </c>
      <c r="C27" s="334">
        <v>10021</v>
      </c>
      <c r="D27" s="335">
        <v>10138</v>
      </c>
      <c r="E27" s="336">
        <v>887</v>
      </c>
      <c r="F27" s="335">
        <v>735</v>
      </c>
      <c r="G27" s="337">
        <f t="shared" si="6"/>
        <v>21781</v>
      </c>
      <c r="H27" s="338">
        <f>G27/$G$9</f>
        <v>0.006067482461379378</v>
      </c>
      <c r="I27" s="339">
        <v>9282</v>
      </c>
      <c r="J27" s="335">
        <v>9480</v>
      </c>
      <c r="K27" s="336">
        <v>794</v>
      </c>
      <c r="L27" s="335">
        <v>879</v>
      </c>
      <c r="M27" s="337">
        <f>SUM(I27:L27)</f>
        <v>20435</v>
      </c>
      <c r="N27" s="340">
        <f>IF(ISERROR(G27/M27-1),"         /0",(G27/M27-1))</f>
        <v>0.06586738438952766</v>
      </c>
      <c r="O27" s="334">
        <v>97838</v>
      </c>
      <c r="P27" s="335">
        <v>98379</v>
      </c>
      <c r="Q27" s="336">
        <v>13310</v>
      </c>
      <c r="R27" s="335">
        <v>12790</v>
      </c>
      <c r="S27" s="337">
        <f>SUM(O27:R27)</f>
        <v>222317</v>
      </c>
      <c r="T27" s="338">
        <f>S27/$S$9</f>
        <v>0.006227970554008876</v>
      </c>
      <c r="U27" s="339">
        <v>76338</v>
      </c>
      <c r="V27" s="335">
        <v>76672</v>
      </c>
      <c r="W27" s="336">
        <v>15706</v>
      </c>
      <c r="X27" s="335">
        <v>15112</v>
      </c>
      <c r="Y27" s="337">
        <f>SUM(U27:X27)</f>
        <v>183828</v>
      </c>
      <c r="Z27" s="341">
        <f>IF(ISERROR(S27/Y27-1),"         /0",IF(S27/Y27&gt;5,"  *  ",(S27/Y27-1)))</f>
        <v>0.20937506799834638</v>
      </c>
    </row>
    <row r="28" spans="1:26" ht="21" customHeight="1">
      <c r="A28" s="332" t="s">
        <v>430</v>
      </c>
      <c r="B28" s="333" t="s">
        <v>431</v>
      </c>
      <c r="C28" s="334">
        <v>10471</v>
      </c>
      <c r="D28" s="335">
        <v>10426</v>
      </c>
      <c r="E28" s="336">
        <v>325</v>
      </c>
      <c r="F28" s="335">
        <v>243</v>
      </c>
      <c r="G28" s="337">
        <f t="shared" si="6"/>
        <v>21465</v>
      </c>
      <c r="H28" s="338">
        <f t="shared" si="8"/>
        <v>0.005979455077062961</v>
      </c>
      <c r="I28" s="339">
        <v>12705</v>
      </c>
      <c r="J28" s="335">
        <v>12569</v>
      </c>
      <c r="K28" s="336">
        <v>71</v>
      </c>
      <c r="L28" s="335">
        <v>59</v>
      </c>
      <c r="M28" s="337">
        <f t="shared" si="9"/>
        <v>25404</v>
      </c>
      <c r="N28" s="340">
        <f t="shared" si="10"/>
        <v>-0.1550543221539915</v>
      </c>
      <c r="O28" s="334">
        <v>108871</v>
      </c>
      <c r="P28" s="335">
        <v>105992</v>
      </c>
      <c r="Q28" s="336">
        <v>883</v>
      </c>
      <c r="R28" s="335">
        <v>622</v>
      </c>
      <c r="S28" s="337">
        <f t="shared" si="11"/>
        <v>216368</v>
      </c>
      <c r="T28" s="338">
        <f t="shared" si="12"/>
        <v>0.006061315746568155</v>
      </c>
      <c r="U28" s="339">
        <v>113292</v>
      </c>
      <c r="V28" s="335">
        <v>112724</v>
      </c>
      <c r="W28" s="336">
        <v>464</v>
      </c>
      <c r="X28" s="335">
        <v>294</v>
      </c>
      <c r="Y28" s="337">
        <f t="shared" si="13"/>
        <v>226774</v>
      </c>
      <c r="Z28" s="341">
        <f t="shared" si="14"/>
        <v>-0.04588709464047902</v>
      </c>
    </row>
    <row r="29" spans="1:26" ht="21" customHeight="1">
      <c r="A29" s="332" t="s">
        <v>432</v>
      </c>
      <c r="B29" s="333" t="s">
        <v>433</v>
      </c>
      <c r="C29" s="334">
        <v>9608</v>
      </c>
      <c r="D29" s="335">
        <v>9030</v>
      </c>
      <c r="E29" s="336">
        <v>24</v>
      </c>
      <c r="F29" s="335">
        <v>23</v>
      </c>
      <c r="G29" s="337">
        <f t="shared" si="6"/>
        <v>18685</v>
      </c>
      <c r="H29" s="338">
        <f t="shared" si="8"/>
        <v>0.005205036949215999</v>
      </c>
      <c r="I29" s="339">
        <v>9527</v>
      </c>
      <c r="J29" s="335">
        <v>8801</v>
      </c>
      <c r="K29" s="336">
        <v>0</v>
      </c>
      <c r="L29" s="335">
        <v>3</v>
      </c>
      <c r="M29" s="337">
        <f t="shared" si="9"/>
        <v>18331</v>
      </c>
      <c r="N29" s="340">
        <f t="shared" si="10"/>
        <v>0.01931154874256724</v>
      </c>
      <c r="O29" s="334">
        <v>84703</v>
      </c>
      <c r="P29" s="335">
        <v>79184</v>
      </c>
      <c r="Q29" s="336">
        <v>316</v>
      </c>
      <c r="R29" s="335">
        <v>196</v>
      </c>
      <c r="S29" s="337">
        <f t="shared" si="11"/>
        <v>164399</v>
      </c>
      <c r="T29" s="338">
        <f t="shared" si="12"/>
        <v>0.004605460361144245</v>
      </c>
      <c r="U29" s="339">
        <v>88495</v>
      </c>
      <c r="V29" s="335">
        <v>82906</v>
      </c>
      <c r="W29" s="336">
        <v>35</v>
      </c>
      <c r="X29" s="335">
        <v>71</v>
      </c>
      <c r="Y29" s="337">
        <f t="shared" si="13"/>
        <v>171507</v>
      </c>
      <c r="Z29" s="341">
        <f t="shared" si="14"/>
        <v>-0.041444372532899565</v>
      </c>
    </row>
    <row r="30" spans="1:26" ht="21" customHeight="1">
      <c r="A30" s="332" t="s">
        <v>434</v>
      </c>
      <c r="B30" s="333" t="s">
        <v>435</v>
      </c>
      <c r="C30" s="334">
        <v>8487</v>
      </c>
      <c r="D30" s="335">
        <v>8244</v>
      </c>
      <c r="E30" s="336">
        <v>85</v>
      </c>
      <c r="F30" s="335">
        <v>118</v>
      </c>
      <c r="G30" s="337">
        <f t="shared" si="6"/>
        <v>16934</v>
      </c>
      <c r="H30" s="338">
        <f t="shared" si="8"/>
        <v>0.004717264955741168</v>
      </c>
      <c r="I30" s="339">
        <v>8800</v>
      </c>
      <c r="J30" s="335">
        <v>8765</v>
      </c>
      <c r="K30" s="336">
        <v>66</v>
      </c>
      <c r="L30" s="335">
        <v>39</v>
      </c>
      <c r="M30" s="337">
        <f t="shared" si="9"/>
        <v>17670</v>
      </c>
      <c r="N30" s="340">
        <f t="shared" si="10"/>
        <v>-0.04165251839275608</v>
      </c>
      <c r="O30" s="334">
        <v>77669</v>
      </c>
      <c r="P30" s="335">
        <v>76373</v>
      </c>
      <c r="Q30" s="336">
        <v>293</v>
      </c>
      <c r="R30" s="335">
        <v>301</v>
      </c>
      <c r="S30" s="337">
        <f t="shared" si="11"/>
        <v>154636</v>
      </c>
      <c r="T30" s="338">
        <f t="shared" si="12"/>
        <v>0.004331960464515608</v>
      </c>
      <c r="U30" s="339">
        <v>76454</v>
      </c>
      <c r="V30" s="335">
        <v>75889</v>
      </c>
      <c r="W30" s="336">
        <v>497</v>
      </c>
      <c r="X30" s="335">
        <v>464</v>
      </c>
      <c r="Y30" s="337">
        <f t="shared" si="13"/>
        <v>153304</v>
      </c>
      <c r="Z30" s="341">
        <f t="shared" si="14"/>
        <v>0.008688618692271666</v>
      </c>
    </row>
    <row r="31" spans="1:26" ht="21" customHeight="1">
      <c r="A31" s="332" t="s">
        <v>436</v>
      </c>
      <c r="B31" s="333" t="s">
        <v>437</v>
      </c>
      <c r="C31" s="334">
        <v>5925</v>
      </c>
      <c r="D31" s="335">
        <v>5913</v>
      </c>
      <c r="E31" s="336">
        <v>252</v>
      </c>
      <c r="F31" s="335">
        <v>211</v>
      </c>
      <c r="G31" s="337">
        <f t="shared" si="6"/>
        <v>12301</v>
      </c>
      <c r="H31" s="338">
        <f t="shared" si="8"/>
        <v>0.0034266609318868613</v>
      </c>
      <c r="I31" s="339">
        <v>5704</v>
      </c>
      <c r="J31" s="335">
        <v>5480</v>
      </c>
      <c r="K31" s="336">
        <v>279</v>
      </c>
      <c r="L31" s="335">
        <v>332</v>
      </c>
      <c r="M31" s="337">
        <f t="shared" si="9"/>
        <v>11795</v>
      </c>
      <c r="N31" s="340">
        <f t="shared" si="10"/>
        <v>0.04289953370072075</v>
      </c>
      <c r="O31" s="334">
        <v>52746</v>
      </c>
      <c r="P31" s="335">
        <v>49797</v>
      </c>
      <c r="Q31" s="336">
        <v>2239</v>
      </c>
      <c r="R31" s="335">
        <v>2089</v>
      </c>
      <c r="S31" s="337">
        <f t="shared" si="11"/>
        <v>106871</v>
      </c>
      <c r="T31" s="338">
        <f t="shared" si="12"/>
        <v>0.002993875596906591</v>
      </c>
      <c r="U31" s="339">
        <v>50867</v>
      </c>
      <c r="V31" s="335">
        <v>48795</v>
      </c>
      <c r="W31" s="336">
        <v>2488</v>
      </c>
      <c r="X31" s="335">
        <v>2508</v>
      </c>
      <c r="Y31" s="337">
        <f t="shared" si="13"/>
        <v>104658</v>
      </c>
      <c r="Z31" s="341">
        <f t="shared" si="14"/>
        <v>0.021145062966997363</v>
      </c>
    </row>
    <row r="32" spans="1:26" ht="21" customHeight="1">
      <c r="A32" s="332" t="s">
        <v>438</v>
      </c>
      <c r="B32" s="333" t="s">
        <v>439</v>
      </c>
      <c r="C32" s="334">
        <v>3288</v>
      </c>
      <c r="D32" s="335">
        <v>3101</v>
      </c>
      <c r="E32" s="336">
        <v>2854</v>
      </c>
      <c r="F32" s="335">
        <v>2795</v>
      </c>
      <c r="G32" s="337">
        <f t="shared" si="6"/>
        <v>12038</v>
      </c>
      <c r="H32" s="338">
        <f t="shared" si="8"/>
        <v>0.003353397634180476</v>
      </c>
      <c r="I32" s="339">
        <v>3949</v>
      </c>
      <c r="J32" s="335">
        <v>3808</v>
      </c>
      <c r="K32" s="336">
        <v>4132</v>
      </c>
      <c r="L32" s="335">
        <v>3880</v>
      </c>
      <c r="M32" s="337">
        <f t="shared" si="9"/>
        <v>15769</v>
      </c>
      <c r="N32" s="340">
        <f t="shared" si="10"/>
        <v>-0.236603462489695</v>
      </c>
      <c r="O32" s="334">
        <v>33760</v>
      </c>
      <c r="P32" s="335">
        <v>31776</v>
      </c>
      <c r="Q32" s="336">
        <v>29870</v>
      </c>
      <c r="R32" s="335">
        <v>29835</v>
      </c>
      <c r="S32" s="337">
        <f t="shared" si="11"/>
        <v>125241</v>
      </c>
      <c r="T32" s="338">
        <f t="shared" si="12"/>
        <v>0.003508491299156725</v>
      </c>
      <c r="U32" s="339">
        <v>37037</v>
      </c>
      <c r="V32" s="335">
        <v>33639</v>
      </c>
      <c r="W32" s="336">
        <v>29109</v>
      </c>
      <c r="X32" s="335">
        <v>29535</v>
      </c>
      <c r="Y32" s="337">
        <f t="shared" si="13"/>
        <v>129320</v>
      </c>
      <c r="Z32" s="341">
        <f t="shared" si="14"/>
        <v>-0.03154191153727193</v>
      </c>
    </row>
    <row r="33" spans="1:26" ht="21" customHeight="1">
      <c r="A33" s="332" t="s">
        <v>440</v>
      </c>
      <c r="B33" s="333" t="s">
        <v>441</v>
      </c>
      <c r="C33" s="334">
        <v>5588</v>
      </c>
      <c r="D33" s="335">
        <v>5674</v>
      </c>
      <c r="E33" s="336">
        <v>7</v>
      </c>
      <c r="F33" s="335">
        <v>11</v>
      </c>
      <c r="G33" s="337">
        <f t="shared" si="6"/>
        <v>11280</v>
      </c>
      <c r="H33" s="338">
        <f t="shared" si="8"/>
        <v>0.0031422433388898297</v>
      </c>
      <c r="I33" s="339">
        <v>5846</v>
      </c>
      <c r="J33" s="335">
        <v>5862</v>
      </c>
      <c r="K33" s="336">
        <v>48</v>
      </c>
      <c r="L33" s="335">
        <v>47</v>
      </c>
      <c r="M33" s="337">
        <f t="shared" si="9"/>
        <v>11803</v>
      </c>
      <c r="N33" s="340">
        <f t="shared" si="10"/>
        <v>-0.04431076844869952</v>
      </c>
      <c r="O33" s="334">
        <v>58910</v>
      </c>
      <c r="P33" s="335">
        <v>57162</v>
      </c>
      <c r="Q33" s="336">
        <v>321</v>
      </c>
      <c r="R33" s="335">
        <v>247</v>
      </c>
      <c r="S33" s="337">
        <f t="shared" si="11"/>
        <v>116640</v>
      </c>
      <c r="T33" s="338">
        <f t="shared" si="12"/>
        <v>0.003267543577052566</v>
      </c>
      <c r="U33" s="339">
        <v>54400</v>
      </c>
      <c r="V33" s="335">
        <v>52606</v>
      </c>
      <c r="W33" s="336">
        <v>123</v>
      </c>
      <c r="X33" s="335">
        <v>140</v>
      </c>
      <c r="Y33" s="337">
        <f t="shared" si="13"/>
        <v>107269</v>
      </c>
      <c r="Z33" s="341">
        <f t="shared" si="14"/>
        <v>0.08735981504442103</v>
      </c>
    </row>
    <row r="34" spans="1:26" ht="21" customHeight="1">
      <c r="A34" s="332" t="s">
        <v>442</v>
      </c>
      <c r="B34" s="333" t="s">
        <v>443</v>
      </c>
      <c r="C34" s="334">
        <v>5421</v>
      </c>
      <c r="D34" s="335">
        <v>5304</v>
      </c>
      <c r="E34" s="336">
        <v>36</v>
      </c>
      <c r="F34" s="335">
        <v>39</v>
      </c>
      <c r="G34" s="337">
        <f t="shared" si="6"/>
        <v>10800</v>
      </c>
      <c r="H34" s="338">
        <f>G34/$G$9</f>
        <v>0.0030085308563838798</v>
      </c>
      <c r="I34" s="339">
        <v>7292</v>
      </c>
      <c r="J34" s="335">
        <v>7040</v>
      </c>
      <c r="K34" s="336">
        <v>26</v>
      </c>
      <c r="L34" s="335">
        <v>34</v>
      </c>
      <c r="M34" s="337">
        <f>SUM(I34:L34)</f>
        <v>14392</v>
      </c>
      <c r="N34" s="340">
        <f>IF(ISERROR(G34/M34-1),"         /0",(G34/M34-1))</f>
        <v>-0.24958310172317955</v>
      </c>
      <c r="O34" s="334">
        <v>59645</v>
      </c>
      <c r="P34" s="335">
        <v>57330</v>
      </c>
      <c r="Q34" s="336">
        <v>309</v>
      </c>
      <c r="R34" s="335">
        <v>308</v>
      </c>
      <c r="S34" s="337">
        <f>SUM(O34:R34)</f>
        <v>117592</v>
      </c>
      <c r="T34" s="338">
        <f>S34/$S$9</f>
        <v>0.0032942128284702103</v>
      </c>
      <c r="U34" s="339">
        <v>59583</v>
      </c>
      <c r="V34" s="335">
        <v>56851</v>
      </c>
      <c r="W34" s="336">
        <v>252</v>
      </c>
      <c r="X34" s="335">
        <v>270</v>
      </c>
      <c r="Y34" s="337">
        <f>SUM(U34:X34)</f>
        <v>116956</v>
      </c>
      <c r="Z34" s="341">
        <f>IF(ISERROR(S34/Y34-1),"         /0",IF(S34/Y34&gt;5,"  *  ",(S34/Y34-1)))</f>
        <v>0.005437942474092905</v>
      </c>
    </row>
    <row r="35" spans="1:26" ht="21" customHeight="1">
      <c r="A35" s="332" t="s">
        <v>444</v>
      </c>
      <c r="B35" s="333" t="s">
        <v>445</v>
      </c>
      <c r="C35" s="334">
        <v>4447</v>
      </c>
      <c r="D35" s="335">
        <v>4442</v>
      </c>
      <c r="E35" s="336">
        <v>201</v>
      </c>
      <c r="F35" s="335">
        <v>200</v>
      </c>
      <c r="G35" s="337">
        <f t="shared" si="6"/>
        <v>9290</v>
      </c>
      <c r="H35" s="338">
        <f>G35/$G$9</f>
        <v>0.0025878936718339114</v>
      </c>
      <c r="I35" s="339">
        <v>4375</v>
      </c>
      <c r="J35" s="335">
        <v>4433</v>
      </c>
      <c r="K35" s="336">
        <v>242</v>
      </c>
      <c r="L35" s="335">
        <v>275</v>
      </c>
      <c r="M35" s="337">
        <f>SUM(I35:L35)</f>
        <v>9325</v>
      </c>
      <c r="N35" s="340">
        <f>IF(ISERROR(G35/M35-1),"         /0",(G35/M35-1))</f>
        <v>-0.0037533512064342744</v>
      </c>
      <c r="O35" s="334">
        <v>39518</v>
      </c>
      <c r="P35" s="335">
        <v>39646</v>
      </c>
      <c r="Q35" s="336">
        <v>2448</v>
      </c>
      <c r="R35" s="335">
        <v>2523</v>
      </c>
      <c r="S35" s="337">
        <f>SUM(O35:R35)</f>
        <v>84135</v>
      </c>
      <c r="T35" s="338">
        <f>S35/$S$9</f>
        <v>0.0023569511218734366</v>
      </c>
      <c r="U35" s="339">
        <v>41348</v>
      </c>
      <c r="V35" s="335">
        <v>41396</v>
      </c>
      <c r="W35" s="336">
        <v>1787</v>
      </c>
      <c r="X35" s="335">
        <v>1855</v>
      </c>
      <c r="Y35" s="337">
        <f>SUM(U35:X35)</f>
        <v>86386</v>
      </c>
      <c r="Z35" s="341">
        <f>IF(ISERROR(S35/Y35-1),"         /0",IF(S35/Y35&gt;5,"  *  ",(S35/Y35-1)))</f>
        <v>-0.026057463014840354</v>
      </c>
    </row>
    <row r="36" spans="1:26" ht="21" customHeight="1">
      <c r="A36" s="332" t="s">
        <v>446</v>
      </c>
      <c r="B36" s="333" t="s">
        <v>447</v>
      </c>
      <c r="C36" s="334">
        <v>4388</v>
      </c>
      <c r="D36" s="335">
        <v>4117</v>
      </c>
      <c r="E36" s="336">
        <v>97</v>
      </c>
      <c r="F36" s="335">
        <v>100</v>
      </c>
      <c r="G36" s="337">
        <f t="shared" si="6"/>
        <v>8702</v>
      </c>
      <c r="H36" s="338">
        <f>G36/$G$9</f>
        <v>0.0024240958807641225</v>
      </c>
      <c r="I36" s="339">
        <v>4922</v>
      </c>
      <c r="J36" s="335">
        <v>5011</v>
      </c>
      <c r="K36" s="336">
        <v>84</v>
      </c>
      <c r="L36" s="335">
        <v>82</v>
      </c>
      <c r="M36" s="337">
        <f>SUM(I36:L36)</f>
        <v>10099</v>
      </c>
      <c r="N36" s="340">
        <f>IF(ISERROR(G36/M36-1),"         /0",(G36/M36-1))</f>
        <v>-0.1383305277750272</v>
      </c>
      <c r="O36" s="334">
        <v>44711</v>
      </c>
      <c r="P36" s="335">
        <v>43076</v>
      </c>
      <c r="Q36" s="336">
        <v>540</v>
      </c>
      <c r="R36" s="335">
        <v>575</v>
      </c>
      <c r="S36" s="337">
        <f>SUM(O36:R36)</f>
        <v>88902</v>
      </c>
      <c r="T36" s="338">
        <f>S36/$S$9</f>
        <v>0.002490493476398553</v>
      </c>
      <c r="U36" s="339">
        <v>45181</v>
      </c>
      <c r="V36" s="335">
        <v>43397</v>
      </c>
      <c r="W36" s="336">
        <v>1085</v>
      </c>
      <c r="X36" s="335">
        <v>835</v>
      </c>
      <c r="Y36" s="337">
        <f>SUM(U36:X36)</f>
        <v>90498</v>
      </c>
      <c r="Z36" s="341">
        <f>IF(ISERROR(S36/Y36-1),"         /0",IF(S36/Y36&gt;5,"  *  ",(S36/Y36-1)))</f>
        <v>-0.017635748856328348</v>
      </c>
    </row>
    <row r="37" spans="1:26" ht="21" customHeight="1">
      <c r="A37" s="332" t="s">
        <v>448</v>
      </c>
      <c r="B37" s="333" t="s">
        <v>449</v>
      </c>
      <c r="C37" s="334">
        <v>4253</v>
      </c>
      <c r="D37" s="335">
        <v>4180</v>
      </c>
      <c r="E37" s="336">
        <v>44</v>
      </c>
      <c r="F37" s="335">
        <v>34</v>
      </c>
      <c r="G37" s="337">
        <f t="shared" si="6"/>
        <v>8511</v>
      </c>
      <c r="H37" s="338">
        <f>G37/$G$9</f>
        <v>0.0023708894554336298</v>
      </c>
      <c r="I37" s="339">
        <v>5925</v>
      </c>
      <c r="J37" s="335">
        <v>5971</v>
      </c>
      <c r="K37" s="336">
        <v>48</v>
      </c>
      <c r="L37" s="335">
        <v>35</v>
      </c>
      <c r="M37" s="337">
        <f>SUM(I37:L37)</f>
        <v>11979</v>
      </c>
      <c r="N37" s="340">
        <f>IF(ISERROR(G37/M37-1),"         /0",(G37/M37-1))</f>
        <v>-0.2895066366140746</v>
      </c>
      <c r="O37" s="334">
        <v>49840</v>
      </c>
      <c r="P37" s="335">
        <v>48806</v>
      </c>
      <c r="Q37" s="336">
        <v>370</v>
      </c>
      <c r="R37" s="335">
        <v>315</v>
      </c>
      <c r="S37" s="337">
        <f>SUM(O37:R37)</f>
        <v>99331</v>
      </c>
      <c r="T37" s="338">
        <f>S37/$S$9</f>
        <v>0.0027826506434517184</v>
      </c>
      <c r="U37" s="339">
        <v>58673</v>
      </c>
      <c r="V37" s="335">
        <v>56872</v>
      </c>
      <c r="W37" s="336">
        <v>946</v>
      </c>
      <c r="X37" s="335">
        <v>958</v>
      </c>
      <c r="Y37" s="337">
        <f>SUM(U37:X37)</f>
        <v>117449</v>
      </c>
      <c r="Z37" s="341">
        <f>IF(ISERROR(S37/Y37-1),"         /0",IF(S37/Y37&gt;5,"  *  ",(S37/Y37-1)))</f>
        <v>-0.15426270125756714</v>
      </c>
    </row>
    <row r="38" spans="1:26" ht="21" customHeight="1">
      <c r="A38" s="332" t="s">
        <v>450</v>
      </c>
      <c r="B38" s="333" t="s">
        <v>451</v>
      </c>
      <c r="C38" s="334">
        <v>3975</v>
      </c>
      <c r="D38" s="335">
        <v>3813</v>
      </c>
      <c r="E38" s="336">
        <v>42</v>
      </c>
      <c r="F38" s="335">
        <v>50</v>
      </c>
      <c r="G38" s="337">
        <f t="shared" si="6"/>
        <v>7880</v>
      </c>
      <c r="H38" s="338">
        <f>G38/$G$9</f>
        <v>0.0021951132544726823</v>
      </c>
      <c r="I38" s="339">
        <v>4001</v>
      </c>
      <c r="J38" s="335">
        <v>3929</v>
      </c>
      <c r="K38" s="336">
        <v>238</v>
      </c>
      <c r="L38" s="335">
        <v>260</v>
      </c>
      <c r="M38" s="337">
        <f>SUM(I38:L38)</f>
        <v>8428</v>
      </c>
      <c r="N38" s="340">
        <f>IF(ISERROR(G38/M38-1),"         /0",(G38/M38-1))</f>
        <v>-0.06502135738016135</v>
      </c>
      <c r="O38" s="334">
        <v>34079</v>
      </c>
      <c r="P38" s="335">
        <v>33496</v>
      </c>
      <c r="Q38" s="336">
        <v>411</v>
      </c>
      <c r="R38" s="335">
        <v>435</v>
      </c>
      <c r="S38" s="337">
        <f>SUM(O38:R38)</f>
        <v>68421</v>
      </c>
      <c r="T38" s="338">
        <f>S38/$S$9</f>
        <v>0.0019167403899649658</v>
      </c>
      <c r="U38" s="339">
        <v>31805</v>
      </c>
      <c r="V38" s="335">
        <v>31837</v>
      </c>
      <c r="W38" s="336">
        <v>593</v>
      </c>
      <c r="X38" s="335">
        <v>659</v>
      </c>
      <c r="Y38" s="337">
        <f>SUM(U38:X38)</f>
        <v>64894</v>
      </c>
      <c r="Z38" s="341">
        <f>IF(ISERROR(S38/Y38-1),"         /0",IF(S38/Y38&gt;5,"  *  ",(S38/Y38-1)))</f>
        <v>0.05435017104817086</v>
      </c>
    </row>
    <row r="39" spans="1:26" ht="21" customHeight="1">
      <c r="A39" s="332" t="s">
        <v>452</v>
      </c>
      <c r="B39" s="333" t="s">
        <v>453</v>
      </c>
      <c r="C39" s="334">
        <v>3326</v>
      </c>
      <c r="D39" s="335">
        <v>3388</v>
      </c>
      <c r="E39" s="336">
        <v>6</v>
      </c>
      <c r="F39" s="335">
        <v>6</v>
      </c>
      <c r="G39" s="337">
        <f t="shared" si="6"/>
        <v>6726</v>
      </c>
      <c r="H39" s="338">
        <f aca="true" t="shared" si="15" ref="H39:H51">G39/$G$9</f>
        <v>0.0018736461611146274</v>
      </c>
      <c r="I39" s="339">
        <v>3153</v>
      </c>
      <c r="J39" s="335">
        <v>3115</v>
      </c>
      <c r="K39" s="336">
        <v>9</v>
      </c>
      <c r="L39" s="335">
        <v>10</v>
      </c>
      <c r="M39" s="337">
        <f aca="true" t="shared" si="16" ref="M39:M51">SUM(I39:L39)</f>
        <v>6287</v>
      </c>
      <c r="N39" s="340">
        <f aca="true" t="shared" si="17" ref="N39:N51">IF(ISERROR(G39/M39-1),"         /0",(G39/M39-1))</f>
        <v>0.06982662637187853</v>
      </c>
      <c r="O39" s="334">
        <v>29942</v>
      </c>
      <c r="P39" s="335">
        <v>28679</v>
      </c>
      <c r="Q39" s="336">
        <v>209</v>
      </c>
      <c r="R39" s="335">
        <v>209</v>
      </c>
      <c r="S39" s="337">
        <f aca="true" t="shared" si="18" ref="S39:S51">SUM(O39:R39)</f>
        <v>59039</v>
      </c>
      <c r="T39" s="338">
        <f aca="true" t="shared" si="19" ref="T39:T51">S39/$S$9</f>
        <v>0.001653913796687298</v>
      </c>
      <c r="U39" s="339">
        <v>25183</v>
      </c>
      <c r="V39" s="335">
        <v>24067</v>
      </c>
      <c r="W39" s="336">
        <v>196</v>
      </c>
      <c r="X39" s="335">
        <v>227</v>
      </c>
      <c r="Y39" s="337">
        <f aca="true" t="shared" si="20" ref="Y39:Y51">SUM(U39:X39)</f>
        <v>49673</v>
      </c>
      <c r="Z39" s="341">
        <f aca="true" t="shared" si="21" ref="Z39:Z51">IF(ISERROR(S39/Y39-1),"         /0",IF(S39/Y39&gt;5,"  *  ",(S39/Y39-1)))</f>
        <v>0.18855313751937675</v>
      </c>
    </row>
    <row r="40" spans="1:26" ht="21" customHeight="1">
      <c r="A40" s="332" t="s">
        <v>454</v>
      </c>
      <c r="B40" s="333" t="s">
        <v>455</v>
      </c>
      <c r="C40" s="334">
        <v>2740</v>
      </c>
      <c r="D40" s="335">
        <v>2616</v>
      </c>
      <c r="E40" s="336">
        <v>253</v>
      </c>
      <c r="F40" s="335">
        <v>244</v>
      </c>
      <c r="G40" s="337">
        <f t="shared" si="6"/>
        <v>5853</v>
      </c>
      <c r="H40" s="338">
        <f t="shared" si="15"/>
        <v>0.0016304565835569304</v>
      </c>
      <c r="I40" s="339">
        <v>2165</v>
      </c>
      <c r="J40" s="335">
        <v>1993</v>
      </c>
      <c r="K40" s="336">
        <v>265</v>
      </c>
      <c r="L40" s="335">
        <v>260</v>
      </c>
      <c r="M40" s="337">
        <f t="shared" si="16"/>
        <v>4683</v>
      </c>
      <c r="N40" s="340">
        <f t="shared" si="17"/>
        <v>0.2498398462524023</v>
      </c>
      <c r="O40" s="334">
        <v>21538</v>
      </c>
      <c r="P40" s="335">
        <v>20773</v>
      </c>
      <c r="Q40" s="336">
        <v>2409</v>
      </c>
      <c r="R40" s="335">
        <v>2353</v>
      </c>
      <c r="S40" s="337">
        <f t="shared" si="18"/>
        <v>47073</v>
      </c>
      <c r="T40" s="338">
        <f t="shared" si="19"/>
        <v>0.001318699235276024</v>
      </c>
      <c r="U40" s="339">
        <v>18250</v>
      </c>
      <c r="V40" s="335">
        <v>17679</v>
      </c>
      <c r="W40" s="336">
        <v>2195</v>
      </c>
      <c r="X40" s="335">
        <v>2079</v>
      </c>
      <c r="Y40" s="337">
        <f t="shared" si="20"/>
        <v>40203</v>
      </c>
      <c r="Z40" s="341">
        <f t="shared" si="21"/>
        <v>0.1708827699425417</v>
      </c>
    </row>
    <row r="41" spans="1:26" ht="21" customHeight="1">
      <c r="A41" s="332" t="s">
        <v>456</v>
      </c>
      <c r="B41" s="333" t="s">
        <v>457</v>
      </c>
      <c r="C41" s="334">
        <v>953</v>
      </c>
      <c r="D41" s="335">
        <v>958</v>
      </c>
      <c r="E41" s="336">
        <v>1751</v>
      </c>
      <c r="F41" s="335">
        <v>1767</v>
      </c>
      <c r="G41" s="337">
        <f t="shared" si="6"/>
        <v>5429</v>
      </c>
      <c r="H41" s="338">
        <f t="shared" si="15"/>
        <v>0.0015123438906766743</v>
      </c>
      <c r="I41" s="339">
        <v>900</v>
      </c>
      <c r="J41" s="335">
        <v>978</v>
      </c>
      <c r="K41" s="336">
        <v>1075</v>
      </c>
      <c r="L41" s="335">
        <v>1101</v>
      </c>
      <c r="M41" s="337">
        <f t="shared" si="16"/>
        <v>4054</v>
      </c>
      <c r="N41" s="340">
        <f t="shared" si="17"/>
        <v>0.33917118894918596</v>
      </c>
      <c r="O41" s="334">
        <v>11695</v>
      </c>
      <c r="P41" s="335">
        <v>12071</v>
      </c>
      <c r="Q41" s="336">
        <v>14982</v>
      </c>
      <c r="R41" s="335">
        <v>15470</v>
      </c>
      <c r="S41" s="337">
        <f t="shared" si="18"/>
        <v>54218</v>
      </c>
      <c r="T41" s="338">
        <f t="shared" si="19"/>
        <v>0.0015188586905061387</v>
      </c>
      <c r="U41" s="339">
        <v>10731</v>
      </c>
      <c r="V41" s="335">
        <v>10907</v>
      </c>
      <c r="W41" s="336">
        <v>12470</v>
      </c>
      <c r="X41" s="335">
        <v>12820</v>
      </c>
      <c r="Y41" s="337">
        <f t="shared" si="20"/>
        <v>46928</v>
      </c>
      <c r="Z41" s="341">
        <f t="shared" si="21"/>
        <v>0.15534435731333107</v>
      </c>
    </row>
    <row r="42" spans="1:26" ht="21" customHeight="1">
      <c r="A42" s="332" t="s">
        <v>458</v>
      </c>
      <c r="B42" s="333" t="s">
        <v>459</v>
      </c>
      <c r="C42" s="334">
        <v>1345</v>
      </c>
      <c r="D42" s="335">
        <v>1431</v>
      </c>
      <c r="E42" s="336">
        <v>995</v>
      </c>
      <c r="F42" s="335">
        <v>904</v>
      </c>
      <c r="G42" s="337">
        <f t="shared" si="6"/>
        <v>4675</v>
      </c>
      <c r="H42" s="338">
        <f t="shared" si="15"/>
        <v>0.0013023038660735775</v>
      </c>
      <c r="I42" s="339">
        <v>1488</v>
      </c>
      <c r="J42" s="335">
        <v>1620</v>
      </c>
      <c r="K42" s="336">
        <v>1169</v>
      </c>
      <c r="L42" s="335">
        <v>1015</v>
      </c>
      <c r="M42" s="337">
        <f t="shared" si="16"/>
        <v>5292</v>
      </c>
      <c r="N42" s="340">
        <f t="shared" si="17"/>
        <v>-0.11659108087679515</v>
      </c>
      <c r="O42" s="334">
        <v>14037</v>
      </c>
      <c r="P42" s="335">
        <v>14344</v>
      </c>
      <c r="Q42" s="336">
        <v>7307</v>
      </c>
      <c r="R42" s="335">
        <v>6476</v>
      </c>
      <c r="S42" s="337">
        <f t="shared" si="18"/>
        <v>42164</v>
      </c>
      <c r="T42" s="338">
        <f t="shared" si="19"/>
        <v>0.0011811789041739058</v>
      </c>
      <c r="U42" s="339">
        <v>9848</v>
      </c>
      <c r="V42" s="335">
        <v>10004</v>
      </c>
      <c r="W42" s="336">
        <v>10568</v>
      </c>
      <c r="X42" s="335">
        <v>9852</v>
      </c>
      <c r="Y42" s="337">
        <f t="shared" si="20"/>
        <v>40272</v>
      </c>
      <c r="Z42" s="341">
        <f t="shared" si="21"/>
        <v>0.04698053237981714</v>
      </c>
    </row>
    <row r="43" spans="1:26" ht="21" customHeight="1">
      <c r="A43" s="332" t="s">
        <v>460</v>
      </c>
      <c r="B43" s="333" t="s">
        <v>461</v>
      </c>
      <c r="C43" s="334">
        <v>1517</v>
      </c>
      <c r="D43" s="335">
        <v>1636</v>
      </c>
      <c r="E43" s="336">
        <v>433</v>
      </c>
      <c r="F43" s="335">
        <v>402</v>
      </c>
      <c r="G43" s="337">
        <f t="shared" si="6"/>
        <v>3988</v>
      </c>
      <c r="H43" s="338">
        <f t="shared" si="15"/>
        <v>0.0011109278754869363</v>
      </c>
      <c r="I43" s="339">
        <v>1075</v>
      </c>
      <c r="J43" s="335">
        <v>1214</v>
      </c>
      <c r="K43" s="336">
        <v>437</v>
      </c>
      <c r="L43" s="335">
        <v>501</v>
      </c>
      <c r="M43" s="337">
        <f t="shared" si="16"/>
        <v>3227</v>
      </c>
      <c r="N43" s="340">
        <f t="shared" si="17"/>
        <v>0.23582274558413396</v>
      </c>
      <c r="O43" s="334">
        <v>13685</v>
      </c>
      <c r="P43" s="335">
        <v>14549</v>
      </c>
      <c r="Q43" s="336">
        <v>3740</v>
      </c>
      <c r="R43" s="335">
        <v>3440</v>
      </c>
      <c r="S43" s="337">
        <f t="shared" si="18"/>
        <v>35414</v>
      </c>
      <c r="T43" s="338">
        <f t="shared" si="19"/>
        <v>0.0009920849471685492</v>
      </c>
      <c r="U43" s="339">
        <v>11044</v>
      </c>
      <c r="V43" s="335">
        <v>12304</v>
      </c>
      <c r="W43" s="336">
        <v>2211</v>
      </c>
      <c r="X43" s="335">
        <v>2178</v>
      </c>
      <c r="Y43" s="337">
        <f t="shared" si="20"/>
        <v>27737</v>
      </c>
      <c r="Z43" s="341">
        <f t="shared" si="21"/>
        <v>0.276778310559902</v>
      </c>
    </row>
    <row r="44" spans="1:26" ht="21" customHeight="1">
      <c r="A44" s="332" t="s">
        <v>462</v>
      </c>
      <c r="B44" s="333" t="s">
        <v>463</v>
      </c>
      <c r="C44" s="334">
        <v>507</v>
      </c>
      <c r="D44" s="335">
        <v>469</v>
      </c>
      <c r="E44" s="336">
        <v>1449</v>
      </c>
      <c r="F44" s="335">
        <v>1523</v>
      </c>
      <c r="G44" s="337">
        <f t="shared" si="6"/>
        <v>3948</v>
      </c>
      <c r="H44" s="338">
        <f t="shared" si="15"/>
        <v>0.0010997851686114404</v>
      </c>
      <c r="I44" s="339">
        <v>466</v>
      </c>
      <c r="J44" s="335">
        <v>493</v>
      </c>
      <c r="K44" s="336">
        <v>2595</v>
      </c>
      <c r="L44" s="335">
        <v>2881</v>
      </c>
      <c r="M44" s="337">
        <f t="shared" si="16"/>
        <v>6435</v>
      </c>
      <c r="N44" s="340">
        <f t="shared" si="17"/>
        <v>-0.38648018648018645</v>
      </c>
      <c r="O44" s="334">
        <v>1763</v>
      </c>
      <c r="P44" s="335">
        <v>1718</v>
      </c>
      <c r="Q44" s="336">
        <v>11894</v>
      </c>
      <c r="R44" s="335">
        <v>11728</v>
      </c>
      <c r="S44" s="337">
        <f t="shared" si="18"/>
        <v>27103</v>
      </c>
      <c r="T44" s="338">
        <f t="shared" si="19"/>
        <v>0.0007592612617357313</v>
      </c>
      <c r="U44" s="339">
        <v>1605</v>
      </c>
      <c r="V44" s="335">
        <v>1631</v>
      </c>
      <c r="W44" s="336">
        <v>12437</v>
      </c>
      <c r="X44" s="335">
        <v>12315</v>
      </c>
      <c r="Y44" s="337">
        <f t="shared" si="20"/>
        <v>27988</v>
      </c>
      <c r="Z44" s="341">
        <f t="shared" si="21"/>
        <v>-0.031620694583392894</v>
      </c>
    </row>
    <row r="45" spans="1:26" ht="21" customHeight="1">
      <c r="A45" s="332" t="s">
        <v>464</v>
      </c>
      <c r="B45" s="333" t="s">
        <v>465</v>
      </c>
      <c r="C45" s="334">
        <v>0</v>
      </c>
      <c r="D45" s="335">
        <v>0</v>
      </c>
      <c r="E45" s="336">
        <v>1854</v>
      </c>
      <c r="F45" s="335">
        <v>1746</v>
      </c>
      <c r="G45" s="337">
        <f t="shared" si="6"/>
        <v>3600</v>
      </c>
      <c r="H45" s="338">
        <f t="shared" si="15"/>
        <v>0.0010028436187946264</v>
      </c>
      <c r="I45" s="339">
        <v>2192</v>
      </c>
      <c r="J45" s="335">
        <v>1976</v>
      </c>
      <c r="K45" s="336"/>
      <c r="L45" s="335"/>
      <c r="M45" s="337">
        <f t="shared" si="16"/>
        <v>4168</v>
      </c>
      <c r="N45" s="340">
        <f t="shared" si="17"/>
        <v>-0.1362763915547025</v>
      </c>
      <c r="O45" s="334">
        <v>2210</v>
      </c>
      <c r="P45" s="335">
        <v>2071</v>
      </c>
      <c r="Q45" s="336">
        <v>14157</v>
      </c>
      <c r="R45" s="335">
        <v>13543</v>
      </c>
      <c r="S45" s="337">
        <f t="shared" si="18"/>
        <v>31981</v>
      </c>
      <c r="T45" s="338">
        <f t="shared" si="19"/>
        <v>0.0008959131613316024</v>
      </c>
      <c r="U45" s="339">
        <v>21676</v>
      </c>
      <c r="V45" s="335">
        <v>19934</v>
      </c>
      <c r="W45" s="336">
        <v>9</v>
      </c>
      <c r="X45" s="335">
        <v>9</v>
      </c>
      <c r="Y45" s="337">
        <f t="shared" si="20"/>
        <v>41628</v>
      </c>
      <c r="Z45" s="341">
        <f t="shared" si="21"/>
        <v>-0.2317430575574133</v>
      </c>
    </row>
    <row r="46" spans="1:26" ht="21" customHeight="1">
      <c r="A46" s="332" t="s">
        <v>466</v>
      </c>
      <c r="B46" s="333" t="s">
        <v>467</v>
      </c>
      <c r="C46" s="334">
        <v>1244</v>
      </c>
      <c r="D46" s="335">
        <v>1216</v>
      </c>
      <c r="E46" s="336">
        <v>487</v>
      </c>
      <c r="F46" s="335">
        <v>462</v>
      </c>
      <c r="G46" s="337">
        <f t="shared" si="6"/>
        <v>3409</v>
      </c>
      <c r="H46" s="338">
        <f t="shared" si="15"/>
        <v>0.0009496371934641338</v>
      </c>
      <c r="I46" s="339">
        <v>1193</v>
      </c>
      <c r="J46" s="335">
        <v>1160</v>
      </c>
      <c r="K46" s="336">
        <v>619</v>
      </c>
      <c r="L46" s="335">
        <v>558</v>
      </c>
      <c r="M46" s="337">
        <f t="shared" si="16"/>
        <v>3530</v>
      </c>
      <c r="N46" s="340">
        <f t="shared" si="17"/>
        <v>-0.03427762039660054</v>
      </c>
      <c r="O46" s="334">
        <v>10904</v>
      </c>
      <c r="P46" s="335">
        <v>10656</v>
      </c>
      <c r="Q46" s="336">
        <v>3955</v>
      </c>
      <c r="R46" s="335">
        <v>3419</v>
      </c>
      <c r="S46" s="337">
        <f t="shared" si="18"/>
        <v>28934</v>
      </c>
      <c r="T46" s="338">
        <f t="shared" si="19"/>
        <v>0.0008105547484434065</v>
      </c>
      <c r="U46" s="339">
        <v>9838</v>
      </c>
      <c r="V46" s="335">
        <v>9937</v>
      </c>
      <c r="W46" s="336">
        <v>5007</v>
      </c>
      <c r="X46" s="335">
        <v>4551</v>
      </c>
      <c r="Y46" s="337">
        <f t="shared" si="20"/>
        <v>29333</v>
      </c>
      <c r="Z46" s="341">
        <f t="shared" si="21"/>
        <v>-0.01360242730031025</v>
      </c>
    </row>
    <row r="47" spans="1:26" ht="21" customHeight="1">
      <c r="A47" s="332" t="s">
        <v>468</v>
      </c>
      <c r="B47" s="333" t="s">
        <v>469</v>
      </c>
      <c r="C47" s="334">
        <v>633</v>
      </c>
      <c r="D47" s="335">
        <v>501</v>
      </c>
      <c r="E47" s="336">
        <v>1039</v>
      </c>
      <c r="F47" s="335">
        <v>1050</v>
      </c>
      <c r="G47" s="337">
        <f t="shared" si="6"/>
        <v>3223</v>
      </c>
      <c r="H47" s="338">
        <f t="shared" si="15"/>
        <v>0.0008978236064930782</v>
      </c>
      <c r="I47" s="339">
        <v>486</v>
      </c>
      <c r="J47" s="335">
        <v>476</v>
      </c>
      <c r="K47" s="336">
        <v>1255</v>
      </c>
      <c r="L47" s="335">
        <v>1196</v>
      </c>
      <c r="M47" s="337">
        <f t="shared" si="16"/>
        <v>3413</v>
      </c>
      <c r="N47" s="340">
        <f t="shared" si="17"/>
        <v>-0.055669498974509235</v>
      </c>
      <c r="O47" s="334">
        <v>4783</v>
      </c>
      <c r="P47" s="335">
        <v>4117</v>
      </c>
      <c r="Q47" s="336">
        <v>7299</v>
      </c>
      <c r="R47" s="335">
        <v>6993</v>
      </c>
      <c r="S47" s="337">
        <f t="shared" si="18"/>
        <v>23192</v>
      </c>
      <c r="T47" s="338">
        <f t="shared" si="19"/>
        <v>0.0006496988223508497</v>
      </c>
      <c r="U47" s="339">
        <v>3363</v>
      </c>
      <c r="V47" s="335">
        <v>3118</v>
      </c>
      <c r="W47" s="336">
        <v>7943</v>
      </c>
      <c r="X47" s="335">
        <v>7230</v>
      </c>
      <c r="Y47" s="337">
        <f t="shared" si="20"/>
        <v>21654</v>
      </c>
      <c r="Z47" s="341">
        <f t="shared" si="21"/>
        <v>0.07102613835780924</v>
      </c>
    </row>
    <row r="48" spans="1:26" ht="21" customHeight="1">
      <c r="A48" s="332" t="s">
        <v>470</v>
      </c>
      <c r="B48" s="333" t="s">
        <v>470</v>
      </c>
      <c r="C48" s="334">
        <v>866</v>
      </c>
      <c r="D48" s="335">
        <v>912</v>
      </c>
      <c r="E48" s="336">
        <v>729</v>
      </c>
      <c r="F48" s="335">
        <v>692</v>
      </c>
      <c r="G48" s="337">
        <f t="shared" si="6"/>
        <v>3199</v>
      </c>
      <c r="H48" s="338">
        <f t="shared" si="15"/>
        <v>0.0008911379823677806</v>
      </c>
      <c r="I48" s="339">
        <v>733</v>
      </c>
      <c r="J48" s="335">
        <v>747</v>
      </c>
      <c r="K48" s="336">
        <v>772</v>
      </c>
      <c r="L48" s="335">
        <v>654</v>
      </c>
      <c r="M48" s="337">
        <f t="shared" si="16"/>
        <v>2906</v>
      </c>
      <c r="N48" s="340">
        <f t="shared" si="17"/>
        <v>0.10082587749483829</v>
      </c>
      <c r="O48" s="334">
        <v>8043</v>
      </c>
      <c r="P48" s="335">
        <v>8811</v>
      </c>
      <c r="Q48" s="336">
        <v>7339</v>
      </c>
      <c r="R48" s="335">
        <v>6404</v>
      </c>
      <c r="S48" s="337">
        <f t="shared" si="18"/>
        <v>30597</v>
      </c>
      <c r="T48" s="338">
        <f t="shared" si="19"/>
        <v>0.0008571418966656152</v>
      </c>
      <c r="U48" s="339">
        <v>6884</v>
      </c>
      <c r="V48" s="335">
        <v>7837</v>
      </c>
      <c r="W48" s="336">
        <v>5838</v>
      </c>
      <c r="X48" s="335">
        <v>5603</v>
      </c>
      <c r="Y48" s="337">
        <f t="shared" si="20"/>
        <v>26162</v>
      </c>
      <c r="Z48" s="341">
        <f t="shared" si="21"/>
        <v>0.16952067884718303</v>
      </c>
    </row>
    <row r="49" spans="1:26" ht="21" customHeight="1">
      <c r="A49" s="332" t="s">
        <v>471</v>
      </c>
      <c r="B49" s="333" t="s">
        <v>472</v>
      </c>
      <c r="C49" s="334">
        <v>1275</v>
      </c>
      <c r="D49" s="335">
        <v>1223</v>
      </c>
      <c r="E49" s="336">
        <v>134</v>
      </c>
      <c r="F49" s="335">
        <v>135</v>
      </c>
      <c r="G49" s="337">
        <f t="shared" si="6"/>
        <v>2767</v>
      </c>
      <c r="H49" s="338">
        <f t="shared" si="15"/>
        <v>0.0007707967481124254</v>
      </c>
      <c r="I49" s="339">
        <v>1206</v>
      </c>
      <c r="J49" s="335">
        <v>1239</v>
      </c>
      <c r="K49" s="336">
        <v>135</v>
      </c>
      <c r="L49" s="335">
        <v>168</v>
      </c>
      <c r="M49" s="337">
        <f t="shared" si="16"/>
        <v>2748</v>
      </c>
      <c r="N49" s="340">
        <f t="shared" si="17"/>
        <v>0.006914119359534121</v>
      </c>
      <c r="O49" s="334">
        <v>13720</v>
      </c>
      <c r="P49" s="335">
        <v>13552</v>
      </c>
      <c r="Q49" s="336">
        <v>1573</v>
      </c>
      <c r="R49" s="335">
        <v>2044</v>
      </c>
      <c r="S49" s="337">
        <f t="shared" si="18"/>
        <v>30889</v>
      </c>
      <c r="T49" s="338">
        <f t="shared" si="19"/>
        <v>0.0008653219611760691</v>
      </c>
      <c r="U49" s="339">
        <v>13330</v>
      </c>
      <c r="V49" s="335">
        <v>13085</v>
      </c>
      <c r="W49" s="336">
        <v>1589</v>
      </c>
      <c r="X49" s="335">
        <v>1942</v>
      </c>
      <c r="Y49" s="337">
        <f t="shared" si="20"/>
        <v>29946</v>
      </c>
      <c r="Z49" s="341">
        <f t="shared" si="21"/>
        <v>0.03149001536098317</v>
      </c>
    </row>
    <row r="50" spans="1:26" ht="21" customHeight="1">
      <c r="A50" s="332" t="s">
        <v>473</v>
      </c>
      <c r="B50" s="333" t="s">
        <v>473</v>
      </c>
      <c r="C50" s="334">
        <v>1387</v>
      </c>
      <c r="D50" s="335">
        <v>1316</v>
      </c>
      <c r="E50" s="336">
        <v>30</v>
      </c>
      <c r="F50" s="335">
        <v>32</v>
      </c>
      <c r="G50" s="337">
        <f t="shared" si="6"/>
        <v>2765</v>
      </c>
      <c r="H50" s="338">
        <f t="shared" si="15"/>
        <v>0.0007702396127686506</v>
      </c>
      <c r="I50" s="339">
        <v>1170</v>
      </c>
      <c r="J50" s="335">
        <v>1148</v>
      </c>
      <c r="K50" s="336">
        <v>87</v>
      </c>
      <c r="L50" s="335">
        <v>101</v>
      </c>
      <c r="M50" s="337">
        <f t="shared" si="16"/>
        <v>2506</v>
      </c>
      <c r="N50" s="340">
        <f t="shared" si="17"/>
        <v>0.1033519553072626</v>
      </c>
      <c r="O50" s="334">
        <v>11063</v>
      </c>
      <c r="P50" s="335">
        <v>10916</v>
      </c>
      <c r="Q50" s="336">
        <v>742</v>
      </c>
      <c r="R50" s="335">
        <v>798</v>
      </c>
      <c r="S50" s="337">
        <f t="shared" si="18"/>
        <v>23519</v>
      </c>
      <c r="T50" s="338">
        <f t="shared" si="19"/>
        <v>0.0006588593740457758</v>
      </c>
      <c r="U50" s="339">
        <v>7836</v>
      </c>
      <c r="V50" s="335">
        <v>8196</v>
      </c>
      <c r="W50" s="336">
        <v>534</v>
      </c>
      <c r="X50" s="335">
        <v>616</v>
      </c>
      <c r="Y50" s="337">
        <f t="shared" si="20"/>
        <v>17182</v>
      </c>
      <c r="Z50" s="341">
        <f t="shared" si="21"/>
        <v>0.3688162030031428</v>
      </c>
    </row>
    <row r="51" spans="1:26" ht="21" customHeight="1">
      <c r="A51" s="332" t="s">
        <v>474</v>
      </c>
      <c r="B51" s="333" t="s">
        <v>475</v>
      </c>
      <c r="C51" s="334">
        <v>1280</v>
      </c>
      <c r="D51" s="335">
        <v>1222</v>
      </c>
      <c r="E51" s="336">
        <v>44</v>
      </c>
      <c r="F51" s="335">
        <v>50</v>
      </c>
      <c r="G51" s="337">
        <f t="shared" si="6"/>
        <v>2596</v>
      </c>
      <c r="H51" s="338">
        <f t="shared" si="15"/>
        <v>0.0007231616762196807</v>
      </c>
      <c r="I51" s="339">
        <v>1885</v>
      </c>
      <c r="J51" s="335">
        <v>1894</v>
      </c>
      <c r="K51" s="336">
        <v>32</v>
      </c>
      <c r="L51" s="335">
        <v>25</v>
      </c>
      <c r="M51" s="337">
        <f t="shared" si="16"/>
        <v>3836</v>
      </c>
      <c r="N51" s="340">
        <f t="shared" si="17"/>
        <v>-0.32325338894681965</v>
      </c>
      <c r="O51" s="334">
        <v>11764</v>
      </c>
      <c r="P51" s="335">
        <v>11541</v>
      </c>
      <c r="Q51" s="336">
        <v>597</v>
      </c>
      <c r="R51" s="335">
        <v>673</v>
      </c>
      <c r="S51" s="337">
        <f t="shared" si="18"/>
        <v>24575</v>
      </c>
      <c r="T51" s="338">
        <f t="shared" si="19"/>
        <v>0.0006884420730972806</v>
      </c>
      <c r="U51" s="339">
        <v>14522</v>
      </c>
      <c r="V51" s="335">
        <v>14350</v>
      </c>
      <c r="W51" s="336">
        <v>447</v>
      </c>
      <c r="X51" s="335">
        <v>548</v>
      </c>
      <c r="Y51" s="337">
        <f t="shared" si="20"/>
        <v>29867</v>
      </c>
      <c r="Z51" s="341">
        <f t="shared" si="21"/>
        <v>-0.177185522483008</v>
      </c>
    </row>
    <row r="52" spans="1:26" ht="21" customHeight="1">
      <c r="A52" s="332" t="s">
        <v>476</v>
      </c>
      <c r="B52" s="333" t="s">
        <v>477</v>
      </c>
      <c r="C52" s="334">
        <v>0</v>
      </c>
      <c r="D52" s="335">
        <v>0</v>
      </c>
      <c r="E52" s="336">
        <v>1190</v>
      </c>
      <c r="F52" s="335">
        <v>1215</v>
      </c>
      <c r="G52" s="337">
        <f t="shared" si="6"/>
        <v>2405</v>
      </c>
      <c r="H52" s="338">
        <f aca="true" t="shared" si="22" ref="H52:H66">G52/$G$9</f>
        <v>0.000669955250889188</v>
      </c>
      <c r="I52" s="339"/>
      <c r="J52" s="335"/>
      <c r="K52" s="336">
        <v>2059</v>
      </c>
      <c r="L52" s="335">
        <v>2047</v>
      </c>
      <c r="M52" s="337">
        <f aca="true" t="shared" si="23" ref="M52:M66">SUM(I52:L52)</f>
        <v>4106</v>
      </c>
      <c r="N52" s="340">
        <f aca="true" t="shared" si="24" ref="N52:N66">IF(ISERROR(G52/M52-1),"         /0",(G52/M52-1))</f>
        <v>-0.4142717973697029</v>
      </c>
      <c r="O52" s="334"/>
      <c r="P52" s="335"/>
      <c r="Q52" s="336">
        <v>20571</v>
      </c>
      <c r="R52" s="335">
        <v>21035</v>
      </c>
      <c r="S52" s="337">
        <f aca="true" t="shared" si="25" ref="S52:S66">SUM(O52:R52)</f>
        <v>41606</v>
      </c>
      <c r="T52" s="338">
        <f aca="true" t="shared" si="26" ref="T52:T66">S52/$S$9</f>
        <v>0.0011655471370614632</v>
      </c>
      <c r="U52" s="339"/>
      <c r="V52" s="335"/>
      <c r="W52" s="336">
        <v>16317</v>
      </c>
      <c r="X52" s="335">
        <v>16589</v>
      </c>
      <c r="Y52" s="337">
        <f aca="true" t="shared" si="27" ref="Y52:Y66">SUM(U52:X52)</f>
        <v>32906</v>
      </c>
      <c r="Z52" s="341">
        <f aca="true" t="shared" si="28" ref="Z52:Z66">IF(ISERROR(S52/Y52-1),"         /0",IF(S52/Y52&gt;5,"  *  ",(S52/Y52-1)))</f>
        <v>0.2643894730444296</v>
      </c>
    </row>
    <row r="53" spans="1:26" ht="21" customHeight="1">
      <c r="A53" s="332" t="s">
        <v>478</v>
      </c>
      <c r="B53" s="333" t="s">
        <v>478</v>
      </c>
      <c r="C53" s="334">
        <v>528</v>
      </c>
      <c r="D53" s="335">
        <v>515</v>
      </c>
      <c r="E53" s="336">
        <v>636</v>
      </c>
      <c r="F53" s="335">
        <v>548</v>
      </c>
      <c r="G53" s="337">
        <f t="shared" si="6"/>
        <v>2227</v>
      </c>
      <c r="H53" s="338">
        <f t="shared" si="22"/>
        <v>0.0006203702052932315</v>
      </c>
      <c r="I53" s="339">
        <v>486</v>
      </c>
      <c r="J53" s="335">
        <v>439</v>
      </c>
      <c r="K53" s="336">
        <v>567</v>
      </c>
      <c r="L53" s="335">
        <v>473</v>
      </c>
      <c r="M53" s="337">
        <f t="shared" si="23"/>
        <v>1965</v>
      </c>
      <c r="N53" s="340">
        <f t="shared" si="24"/>
        <v>0.1333333333333333</v>
      </c>
      <c r="O53" s="334">
        <v>4266</v>
      </c>
      <c r="P53" s="335">
        <v>4254</v>
      </c>
      <c r="Q53" s="336">
        <v>5101</v>
      </c>
      <c r="R53" s="335">
        <v>4836</v>
      </c>
      <c r="S53" s="337">
        <f t="shared" si="25"/>
        <v>18457</v>
      </c>
      <c r="T53" s="338">
        <f t="shared" si="26"/>
        <v>0.0005170529132515364</v>
      </c>
      <c r="U53" s="339">
        <v>3984</v>
      </c>
      <c r="V53" s="335">
        <v>3914</v>
      </c>
      <c r="W53" s="336">
        <v>4718</v>
      </c>
      <c r="X53" s="335">
        <v>4611</v>
      </c>
      <c r="Y53" s="337">
        <f t="shared" si="27"/>
        <v>17227</v>
      </c>
      <c r="Z53" s="341">
        <f t="shared" si="28"/>
        <v>0.0713995472223834</v>
      </c>
    </row>
    <row r="54" spans="1:26" ht="21" customHeight="1">
      <c r="A54" s="332" t="s">
        <v>444</v>
      </c>
      <c r="B54" s="333" t="s">
        <v>479</v>
      </c>
      <c r="C54" s="334">
        <v>987</v>
      </c>
      <c r="D54" s="335">
        <v>1056</v>
      </c>
      <c r="E54" s="336">
        <v>16</v>
      </c>
      <c r="F54" s="335">
        <v>17</v>
      </c>
      <c r="G54" s="337">
        <f t="shared" si="6"/>
        <v>2076</v>
      </c>
      <c r="H54" s="338">
        <f t="shared" si="22"/>
        <v>0.0005783064868382347</v>
      </c>
      <c r="I54" s="339">
        <v>844</v>
      </c>
      <c r="J54" s="335">
        <v>1014</v>
      </c>
      <c r="K54" s="336">
        <v>30</v>
      </c>
      <c r="L54" s="335">
        <v>79</v>
      </c>
      <c r="M54" s="337">
        <f t="shared" si="23"/>
        <v>1967</v>
      </c>
      <c r="N54" s="340">
        <f t="shared" si="24"/>
        <v>0.05541433655312655</v>
      </c>
      <c r="O54" s="334">
        <v>8353</v>
      </c>
      <c r="P54" s="335">
        <v>8738</v>
      </c>
      <c r="Q54" s="336">
        <v>588</v>
      </c>
      <c r="R54" s="335">
        <v>1789</v>
      </c>
      <c r="S54" s="337">
        <f t="shared" si="25"/>
        <v>19468</v>
      </c>
      <c r="T54" s="338">
        <f t="shared" si="26"/>
        <v>0.0005453749859230054</v>
      </c>
      <c r="U54" s="339">
        <v>7075</v>
      </c>
      <c r="V54" s="335">
        <v>7804</v>
      </c>
      <c r="W54" s="336">
        <v>713</v>
      </c>
      <c r="X54" s="335">
        <v>1787</v>
      </c>
      <c r="Y54" s="337">
        <f t="shared" si="27"/>
        <v>17379</v>
      </c>
      <c r="Z54" s="341">
        <f t="shared" si="28"/>
        <v>0.12020254329938429</v>
      </c>
    </row>
    <row r="55" spans="1:26" ht="21" customHeight="1">
      <c r="A55" s="332" t="s">
        <v>480</v>
      </c>
      <c r="B55" s="333" t="s">
        <v>481</v>
      </c>
      <c r="C55" s="334">
        <v>805</v>
      </c>
      <c r="D55" s="335">
        <v>863</v>
      </c>
      <c r="E55" s="336">
        <v>5</v>
      </c>
      <c r="F55" s="335">
        <v>3</v>
      </c>
      <c r="G55" s="337">
        <f t="shared" si="6"/>
        <v>1676</v>
      </c>
      <c r="H55" s="338">
        <f t="shared" si="22"/>
        <v>0.00046687941808327613</v>
      </c>
      <c r="I55" s="339">
        <v>269</v>
      </c>
      <c r="J55" s="335">
        <v>275</v>
      </c>
      <c r="K55" s="336">
        <v>102</v>
      </c>
      <c r="L55" s="335">
        <v>75</v>
      </c>
      <c r="M55" s="337">
        <f t="shared" si="23"/>
        <v>721</v>
      </c>
      <c r="N55" s="340">
        <f t="shared" si="24"/>
        <v>1.3245492371705962</v>
      </c>
      <c r="O55" s="334">
        <v>5634</v>
      </c>
      <c r="P55" s="335">
        <v>6174</v>
      </c>
      <c r="Q55" s="336">
        <v>320</v>
      </c>
      <c r="R55" s="335">
        <v>269</v>
      </c>
      <c r="S55" s="337">
        <f t="shared" si="25"/>
        <v>12397</v>
      </c>
      <c r="T55" s="338">
        <f t="shared" si="26"/>
        <v>0.0003472885607400605</v>
      </c>
      <c r="U55" s="339">
        <v>1071</v>
      </c>
      <c r="V55" s="335">
        <v>1565</v>
      </c>
      <c r="W55" s="336">
        <v>1180</v>
      </c>
      <c r="X55" s="335">
        <v>1017</v>
      </c>
      <c r="Y55" s="337">
        <f t="shared" si="27"/>
        <v>4833</v>
      </c>
      <c r="Z55" s="341">
        <f t="shared" si="28"/>
        <v>1.56507345334161</v>
      </c>
    </row>
    <row r="56" spans="1:26" ht="21" customHeight="1">
      <c r="A56" s="332" t="s">
        <v>482</v>
      </c>
      <c r="B56" s="333" t="s">
        <v>483</v>
      </c>
      <c r="C56" s="334">
        <v>0</v>
      </c>
      <c r="D56" s="335">
        <v>0</v>
      </c>
      <c r="E56" s="336">
        <v>819</v>
      </c>
      <c r="F56" s="335">
        <v>796</v>
      </c>
      <c r="G56" s="337">
        <f t="shared" si="6"/>
        <v>1615</v>
      </c>
      <c r="H56" s="338">
        <f t="shared" si="22"/>
        <v>0.000449886790098145</v>
      </c>
      <c r="I56" s="339">
        <v>786</v>
      </c>
      <c r="J56" s="335">
        <v>772</v>
      </c>
      <c r="K56" s="336"/>
      <c r="L56" s="335"/>
      <c r="M56" s="337">
        <f t="shared" si="23"/>
        <v>1558</v>
      </c>
      <c r="N56" s="340">
        <f t="shared" si="24"/>
        <v>0.03658536585365857</v>
      </c>
      <c r="O56" s="334">
        <v>885</v>
      </c>
      <c r="P56" s="335">
        <v>1048</v>
      </c>
      <c r="Q56" s="336">
        <v>6448</v>
      </c>
      <c r="R56" s="335">
        <v>6656</v>
      </c>
      <c r="S56" s="337">
        <f t="shared" si="25"/>
        <v>15037</v>
      </c>
      <c r="T56" s="338">
        <f t="shared" si="26"/>
        <v>0.0004212453083688223</v>
      </c>
      <c r="U56" s="339">
        <v>8005</v>
      </c>
      <c r="V56" s="335">
        <v>8562</v>
      </c>
      <c r="W56" s="336">
        <v>2</v>
      </c>
      <c r="X56" s="335">
        <v>2</v>
      </c>
      <c r="Y56" s="337">
        <f t="shared" si="27"/>
        <v>16571</v>
      </c>
      <c r="Z56" s="341">
        <f t="shared" si="28"/>
        <v>-0.09257135960412766</v>
      </c>
    </row>
    <row r="57" spans="1:26" ht="21" customHeight="1">
      <c r="A57" s="332" t="s">
        <v>484</v>
      </c>
      <c r="B57" s="333" t="s">
        <v>484</v>
      </c>
      <c r="C57" s="334">
        <v>633</v>
      </c>
      <c r="D57" s="335">
        <v>696</v>
      </c>
      <c r="E57" s="336">
        <v>65</v>
      </c>
      <c r="F57" s="335">
        <v>26</v>
      </c>
      <c r="G57" s="337">
        <f t="shared" si="6"/>
        <v>1420</v>
      </c>
      <c r="H57" s="338">
        <f t="shared" si="22"/>
        <v>0.0003955660940801027</v>
      </c>
      <c r="I57" s="339">
        <v>387</v>
      </c>
      <c r="J57" s="335">
        <v>439</v>
      </c>
      <c r="K57" s="336">
        <v>168</v>
      </c>
      <c r="L57" s="335">
        <v>112</v>
      </c>
      <c r="M57" s="337">
        <f t="shared" si="23"/>
        <v>1106</v>
      </c>
      <c r="N57" s="340">
        <f t="shared" si="24"/>
        <v>0.2839059674502713</v>
      </c>
      <c r="O57" s="334">
        <v>4369</v>
      </c>
      <c r="P57" s="335">
        <v>4806</v>
      </c>
      <c r="Q57" s="336">
        <v>661</v>
      </c>
      <c r="R57" s="335">
        <v>279</v>
      </c>
      <c r="S57" s="337">
        <f t="shared" si="25"/>
        <v>10115</v>
      </c>
      <c r="T57" s="338">
        <f t="shared" si="26"/>
        <v>0.0002833607963124717</v>
      </c>
      <c r="U57" s="339">
        <v>3566</v>
      </c>
      <c r="V57" s="335">
        <v>4224</v>
      </c>
      <c r="W57" s="336">
        <v>1033</v>
      </c>
      <c r="X57" s="335">
        <v>419</v>
      </c>
      <c r="Y57" s="337">
        <f t="shared" si="27"/>
        <v>9242</v>
      </c>
      <c r="Z57" s="341">
        <f t="shared" si="28"/>
        <v>0.0944600735771477</v>
      </c>
    </row>
    <row r="58" spans="1:26" ht="21" customHeight="1">
      <c r="A58" s="332" t="s">
        <v>485</v>
      </c>
      <c r="B58" s="333" t="s">
        <v>486</v>
      </c>
      <c r="C58" s="334">
        <v>703</v>
      </c>
      <c r="D58" s="335">
        <v>600</v>
      </c>
      <c r="E58" s="336">
        <v>4</v>
      </c>
      <c r="F58" s="335">
        <v>4</v>
      </c>
      <c r="G58" s="337">
        <f t="shared" si="6"/>
        <v>1311</v>
      </c>
      <c r="H58" s="338">
        <f t="shared" si="22"/>
        <v>0.0003652022178443765</v>
      </c>
      <c r="I58" s="339">
        <v>512</v>
      </c>
      <c r="J58" s="335">
        <v>432</v>
      </c>
      <c r="K58" s="336">
        <v>34</v>
      </c>
      <c r="L58" s="335">
        <v>35</v>
      </c>
      <c r="M58" s="337">
        <f t="shared" si="23"/>
        <v>1013</v>
      </c>
      <c r="N58" s="340">
        <f t="shared" si="24"/>
        <v>0.2941757156959526</v>
      </c>
      <c r="O58" s="334">
        <v>5283</v>
      </c>
      <c r="P58" s="335">
        <v>4733</v>
      </c>
      <c r="Q58" s="336">
        <v>66</v>
      </c>
      <c r="R58" s="335">
        <v>61</v>
      </c>
      <c r="S58" s="337">
        <f t="shared" si="25"/>
        <v>10143</v>
      </c>
      <c r="T58" s="338">
        <f t="shared" si="26"/>
        <v>0.0002841451860600495</v>
      </c>
      <c r="U58" s="339">
        <v>4223</v>
      </c>
      <c r="V58" s="335">
        <v>3804</v>
      </c>
      <c r="W58" s="336">
        <v>87</v>
      </c>
      <c r="X58" s="335">
        <v>88</v>
      </c>
      <c r="Y58" s="337">
        <f t="shared" si="27"/>
        <v>8202</v>
      </c>
      <c r="Z58" s="341">
        <f t="shared" si="28"/>
        <v>0.23664959765910742</v>
      </c>
    </row>
    <row r="59" spans="1:26" ht="21" customHeight="1">
      <c r="A59" s="332" t="s">
        <v>487</v>
      </c>
      <c r="B59" s="333" t="s">
        <v>487</v>
      </c>
      <c r="C59" s="334">
        <v>627</v>
      </c>
      <c r="D59" s="335">
        <v>580</v>
      </c>
      <c r="E59" s="336">
        <v>21</v>
      </c>
      <c r="F59" s="335">
        <v>21</v>
      </c>
      <c r="G59" s="337">
        <f t="shared" si="6"/>
        <v>1249</v>
      </c>
      <c r="H59" s="338">
        <f t="shared" si="22"/>
        <v>0.0003479310221873579</v>
      </c>
      <c r="I59" s="339">
        <v>393</v>
      </c>
      <c r="J59" s="335">
        <v>343</v>
      </c>
      <c r="K59" s="336">
        <v>16</v>
      </c>
      <c r="L59" s="335">
        <v>16</v>
      </c>
      <c r="M59" s="337">
        <f t="shared" si="23"/>
        <v>768</v>
      </c>
      <c r="N59" s="340">
        <f t="shared" si="24"/>
        <v>0.6263020833333333</v>
      </c>
      <c r="O59" s="334">
        <v>6849</v>
      </c>
      <c r="P59" s="335">
        <v>6072</v>
      </c>
      <c r="Q59" s="336">
        <v>226</v>
      </c>
      <c r="R59" s="335">
        <v>160</v>
      </c>
      <c r="S59" s="337">
        <f t="shared" si="25"/>
        <v>13307</v>
      </c>
      <c r="T59" s="338">
        <f t="shared" si="26"/>
        <v>0.0003727812275363383</v>
      </c>
      <c r="U59" s="339">
        <v>6234</v>
      </c>
      <c r="V59" s="335">
        <v>5366</v>
      </c>
      <c r="W59" s="336">
        <v>79</v>
      </c>
      <c r="X59" s="335">
        <v>82</v>
      </c>
      <c r="Y59" s="337">
        <f t="shared" si="27"/>
        <v>11761</v>
      </c>
      <c r="Z59" s="341">
        <f t="shared" si="28"/>
        <v>0.13145140719326598</v>
      </c>
    </row>
    <row r="60" spans="1:26" ht="21" customHeight="1">
      <c r="A60" s="332" t="s">
        <v>488</v>
      </c>
      <c r="B60" s="333" t="s">
        <v>489</v>
      </c>
      <c r="C60" s="334">
        <v>482</v>
      </c>
      <c r="D60" s="335">
        <v>647</v>
      </c>
      <c r="E60" s="336">
        <v>47</v>
      </c>
      <c r="F60" s="335">
        <v>35</v>
      </c>
      <c r="G60" s="337">
        <f t="shared" si="6"/>
        <v>1211</v>
      </c>
      <c r="H60" s="338">
        <f t="shared" si="22"/>
        <v>0.00033734545065563685</v>
      </c>
      <c r="I60" s="339">
        <v>457</v>
      </c>
      <c r="J60" s="335">
        <v>657</v>
      </c>
      <c r="K60" s="336">
        <v>78</v>
      </c>
      <c r="L60" s="335">
        <v>73</v>
      </c>
      <c r="M60" s="337">
        <f t="shared" si="23"/>
        <v>1265</v>
      </c>
      <c r="N60" s="340">
        <f t="shared" si="24"/>
        <v>-0.0426877470355731</v>
      </c>
      <c r="O60" s="334">
        <v>3723</v>
      </c>
      <c r="P60" s="335">
        <v>5062</v>
      </c>
      <c r="Q60" s="336">
        <v>410</v>
      </c>
      <c r="R60" s="335">
        <v>426</v>
      </c>
      <c r="S60" s="337">
        <f t="shared" si="25"/>
        <v>9621</v>
      </c>
      <c r="T60" s="338">
        <f t="shared" si="26"/>
        <v>0.00026952192005163524</v>
      </c>
      <c r="U60" s="339">
        <v>3593</v>
      </c>
      <c r="V60" s="335">
        <v>5330</v>
      </c>
      <c r="W60" s="336">
        <v>409</v>
      </c>
      <c r="X60" s="335">
        <v>421</v>
      </c>
      <c r="Y60" s="337">
        <f t="shared" si="27"/>
        <v>9753</v>
      </c>
      <c r="Z60" s="341">
        <f t="shared" si="28"/>
        <v>-0.013534297139341733</v>
      </c>
    </row>
    <row r="61" spans="1:26" ht="21" customHeight="1">
      <c r="A61" s="332" t="s">
        <v>471</v>
      </c>
      <c r="B61" s="333" t="s">
        <v>490</v>
      </c>
      <c r="C61" s="334">
        <v>0</v>
      </c>
      <c r="D61" s="335">
        <v>0</v>
      </c>
      <c r="E61" s="336">
        <v>579</v>
      </c>
      <c r="F61" s="335">
        <v>547</v>
      </c>
      <c r="G61" s="337">
        <f t="shared" si="6"/>
        <v>1126</v>
      </c>
      <c r="H61" s="338">
        <f t="shared" si="22"/>
        <v>0.00031366719854520816</v>
      </c>
      <c r="I61" s="339"/>
      <c r="J61" s="335"/>
      <c r="K61" s="336">
        <v>922</v>
      </c>
      <c r="L61" s="335">
        <v>843</v>
      </c>
      <c r="M61" s="337">
        <f t="shared" si="23"/>
        <v>1765</v>
      </c>
      <c r="N61" s="340">
        <f t="shared" si="24"/>
        <v>-0.3620396600566572</v>
      </c>
      <c r="O61" s="334"/>
      <c r="P61" s="335"/>
      <c r="Q61" s="336">
        <v>4953</v>
      </c>
      <c r="R61" s="335">
        <v>4760</v>
      </c>
      <c r="S61" s="337">
        <f t="shared" si="25"/>
        <v>9713</v>
      </c>
      <c r="T61" s="338">
        <f t="shared" si="26"/>
        <v>0.0002720992006508194</v>
      </c>
      <c r="U61" s="339"/>
      <c r="V61" s="335"/>
      <c r="W61" s="336">
        <v>5892</v>
      </c>
      <c r="X61" s="335">
        <v>5841</v>
      </c>
      <c r="Y61" s="337">
        <f t="shared" si="27"/>
        <v>11733</v>
      </c>
      <c r="Z61" s="341">
        <f t="shared" si="28"/>
        <v>-0.1721639819313049</v>
      </c>
    </row>
    <row r="62" spans="1:26" ht="21" customHeight="1">
      <c r="A62" s="332" t="s">
        <v>491</v>
      </c>
      <c r="B62" s="333" t="s">
        <v>491</v>
      </c>
      <c r="C62" s="334">
        <v>569</v>
      </c>
      <c r="D62" s="335">
        <v>494</v>
      </c>
      <c r="E62" s="336">
        <v>9</v>
      </c>
      <c r="F62" s="335">
        <v>9</v>
      </c>
      <c r="G62" s="337">
        <f t="shared" si="6"/>
        <v>1081</v>
      </c>
      <c r="H62" s="338">
        <f t="shared" si="22"/>
        <v>0.00030113165331027534</v>
      </c>
      <c r="I62" s="339">
        <v>544</v>
      </c>
      <c r="J62" s="335">
        <v>467</v>
      </c>
      <c r="K62" s="336"/>
      <c r="L62" s="335"/>
      <c r="M62" s="337">
        <f t="shared" si="23"/>
        <v>1011</v>
      </c>
      <c r="N62" s="340">
        <f t="shared" si="24"/>
        <v>0.06923837784371911</v>
      </c>
      <c r="O62" s="334">
        <v>5141</v>
      </c>
      <c r="P62" s="335">
        <v>4542</v>
      </c>
      <c r="Q62" s="336">
        <v>26</v>
      </c>
      <c r="R62" s="335">
        <v>29</v>
      </c>
      <c r="S62" s="337">
        <f t="shared" si="25"/>
        <v>9738</v>
      </c>
      <c r="T62" s="338">
        <f t="shared" si="26"/>
        <v>0.0002727995486397281</v>
      </c>
      <c r="U62" s="339">
        <v>4807</v>
      </c>
      <c r="V62" s="335">
        <v>4152</v>
      </c>
      <c r="W62" s="336">
        <v>291</v>
      </c>
      <c r="X62" s="335">
        <v>216</v>
      </c>
      <c r="Y62" s="337">
        <f t="shared" si="27"/>
        <v>9466</v>
      </c>
      <c r="Z62" s="341">
        <f t="shared" si="28"/>
        <v>0.028734417916754795</v>
      </c>
    </row>
    <row r="63" spans="1:26" ht="21" customHeight="1">
      <c r="A63" s="332" t="s">
        <v>492</v>
      </c>
      <c r="B63" s="333" t="s">
        <v>493</v>
      </c>
      <c r="C63" s="334">
        <v>0</v>
      </c>
      <c r="D63" s="335">
        <v>0</v>
      </c>
      <c r="E63" s="336">
        <v>508</v>
      </c>
      <c r="F63" s="335">
        <v>484</v>
      </c>
      <c r="G63" s="337">
        <f t="shared" si="6"/>
        <v>992</v>
      </c>
      <c r="H63" s="338">
        <f t="shared" si="22"/>
        <v>0.0002763391305122971</v>
      </c>
      <c r="I63" s="339"/>
      <c r="J63" s="335"/>
      <c r="K63" s="336">
        <v>443</v>
      </c>
      <c r="L63" s="335">
        <v>411</v>
      </c>
      <c r="M63" s="337">
        <f t="shared" si="23"/>
        <v>854</v>
      </c>
      <c r="N63" s="340">
        <f t="shared" si="24"/>
        <v>0.1615925058548009</v>
      </c>
      <c r="O63" s="334"/>
      <c r="P63" s="335"/>
      <c r="Q63" s="336">
        <v>3783</v>
      </c>
      <c r="R63" s="335">
        <v>4039</v>
      </c>
      <c r="S63" s="337">
        <f t="shared" si="25"/>
        <v>7822</v>
      </c>
      <c r="T63" s="338">
        <f t="shared" si="26"/>
        <v>0.00021912487876976313</v>
      </c>
      <c r="U63" s="339"/>
      <c r="V63" s="335"/>
      <c r="W63" s="336">
        <v>3172</v>
      </c>
      <c r="X63" s="335">
        <v>3385</v>
      </c>
      <c r="Y63" s="337">
        <f t="shared" si="27"/>
        <v>6557</v>
      </c>
      <c r="Z63" s="341">
        <f t="shared" si="28"/>
        <v>0.19292359310660356</v>
      </c>
    </row>
    <row r="64" spans="1:26" ht="21" customHeight="1">
      <c r="A64" s="332" t="s">
        <v>494</v>
      </c>
      <c r="B64" s="333" t="s">
        <v>494</v>
      </c>
      <c r="C64" s="334">
        <v>0</v>
      </c>
      <c r="D64" s="335">
        <v>0</v>
      </c>
      <c r="E64" s="336">
        <v>515</v>
      </c>
      <c r="F64" s="335">
        <v>455</v>
      </c>
      <c r="G64" s="337">
        <f t="shared" si="6"/>
        <v>970</v>
      </c>
      <c r="H64" s="338">
        <f t="shared" si="22"/>
        <v>0.00027021064173077437</v>
      </c>
      <c r="I64" s="339"/>
      <c r="J64" s="335"/>
      <c r="K64" s="336">
        <v>432</v>
      </c>
      <c r="L64" s="335">
        <v>446</v>
      </c>
      <c r="M64" s="337">
        <f t="shared" si="23"/>
        <v>878</v>
      </c>
      <c r="N64" s="340">
        <f t="shared" si="24"/>
        <v>0.10478359908883816</v>
      </c>
      <c r="O64" s="334"/>
      <c r="P64" s="335"/>
      <c r="Q64" s="336">
        <v>3911</v>
      </c>
      <c r="R64" s="335">
        <v>3447</v>
      </c>
      <c r="S64" s="337">
        <f t="shared" si="25"/>
        <v>7358</v>
      </c>
      <c r="T64" s="338">
        <f t="shared" si="26"/>
        <v>0.00020612642009561712</v>
      </c>
      <c r="U64" s="339"/>
      <c r="V64" s="335"/>
      <c r="W64" s="336">
        <v>4333</v>
      </c>
      <c r="X64" s="335">
        <v>3887</v>
      </c>
      <c r="Y64" s="337">
        <f t="shared" si="27"/>
        <v>8220</v>
      </c>
      <c r="Z64" s="341">
        <f t="shared" si="28"/>
        <v>-0.10486618004866177</v>
      </c>
    </row>
    <row r="65" spans="1:26" ht="21" customHeight="1">
      <c r="A65" s="332" t="s">
        <v>495</v>
      </c>
      <c r="B65" s="333" t="s">
        <v>495</v>
      </c>
      <c r="C65" s="334">
        <v>454</v>
      </c>
      <c r="D65" s="335">
        <v>390</v>
      </c>
      <c r="E65" s="336">
        <v>20</v>
      </c>
      <c r="F65" s="335">
        <v>3</v>
      </c>
      <c r="G65" s="337">
        <f t="shared" si="6"/>
        <v>867</v>
      </c>
      <c r="H65" s="338">
        <f t="shared" si="22"/>
        <v>0.00024151817152637256</v>
      </c>
      <c r="I65" s="339">
        <v>440</v>
      </c>
      <c r="J65" s="335">
        <v>439</v>
      </c>
      <c r="K65" s="336">
        <v>27</v>
      </c>
      <c r="L65" s="335">
        <v>32</v>
      </c>
      <c r="M65" s="337">
        <f t="shared" si="23"/>
        <v>938</v>
      </c>
      <c r="N65" s="340">
        <f t="shared" si="24"/>
        <v>-0.07569296375266521</v>
      </c>
      <c r="O65" s="334">
        <v>4237</v>
      </c>
      <c r="P65" s="335">
        <v>3950</v>
      </c>
      <c r="Q65" s="336">
        <v>55</v>
      </c>
      <c r="R65" s="335">
        <v>32</v>
      </c>
      <c r="S65" s="337">
        <f t="shared" si="25"/>
        <v>8274</v>
      </c>
      <c r="T65" s="338">
        <f t="shared" si="26"/>
        <v>0.00023178717040923293</v>
      </c>
      <c r="U65" s="339">
        <v>5078</v>
      </c>
      <c r="V65" s="335">
        <v>4740</v>
      </c>
      <c r="W65" s="336">
        <v>545</v>
      </c>
      <c r="X65" s="335">
        <v>436</v>
      </c>
      <c r="Y65" s="337">
        <f t="shared" si="27"/>
        <v>10799</v>
      </c>
      <c r="Z65" s="341">
        <f t="shared" si="28"/>
        <v>-0.23381794610612094</v>
      </c>
    </row>
    <row r="66" spans="1:26" ht="21" customHeight="1" thickBot="1">
      <c r="A66" s="342" t="s">
        <v>51</v>
      </c>
      <c r="B66" s="343" t="s">
        <v>51</v>
      </c>
      <c r="C66" s="344">
        <v>260</v>
      </c>
      <c r="D66" s="345">
        <v>186</v>
      </c>
      <c r="E66" s="346">
        <v>5054</v>
      </c>
      <c r="F66" s="345">
        <v>5273</v>
      </c>
      <c r="G66" s="347">
        <f t="shared" si="6"/>
        <v>10773</v>
      </c>
      <c r="H66" s="348">
        <f t="shared" si="22"/>
        <v>0.00300100952924292</v>
      </c>
      <c r="I66" s="349">
        <v>315</v>
      </c>
      <c r="J66" s="345">
        <v>291</v>
      </c>
      <c r="K66" s="346">
        <v>5154</v>
      </c>
      <c r="L66" s="345">
        <v>5317</v>
      </c>
      <c r="M66" s="347">
        <f t="shared" si="23"/>
        <v>11077</v>
      </c>
      <c r="N66" s="350">
        <f t="shared" si="24"/>
        <v>-0.027444253859348233</v>
      </c>
      <c r="O66" s="344">
        <v>2858</v>
      </c>
      <c r="P66" s="345">
        <v>2443</v>
      </c>
      <c r="Q66" s="346">
        <v>44192</v>
      </c>
      <c r="R66" s="345">
        <v>45189</v>
      </c>
      <c r="S66" s="347">
        <f t="shared" si="25"/>
        <v>94682</v>
      </c>
      <c r="T66" s="348">
        <f t="shared" si="26"/>
        <v>0.002652413931434251</v>
      </c>
      <c r="U66" s="349">
        <v>2199</v>
      </c>
      <c r="V66" s="345">
        <v>2112</v>
      </c>
      <c r="W66" s="346">
        <v>43022</v>
      </c>
      <c r="X66" s="345">
        <v>42714</v>
      </c>
      <c r="Y66" s="347">
        <f t="shared" si="27"/>
        <v>90047</v>
      </c>
      <c r="Z66" s="351">
        <f t="shared" si="28"/>
        <v>0.0514731195931013</v>
      </c>
    </row>
    <row r="67" spans="1:2" ht="8.25" customHeight="1" thickTop="1">
      <c r="A67" s="81"/>
      <c r="B67" s="81"/>
    </row>
    <row r="68" spans="1:2" ht="15">
      <c r="A68" s="81" t="s">
        <v>137</v>
      </c>
      <c r="B68" s="81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 Z5 Z67:Z65536 N67:N65536">
    <cfRule type="cellIs" priority="7" dxfId="97" operator="lessThan" stopIfTrue="1">
      <formula>0</formula>
    </cfRule>
  </conditionalFormatting>
  <conditionalFormatting sqref="N9:N66 Z9:Z66">
    <cfRule type="cellIs" priority="8" dxfId="97" operator="lessThan" stopIfTrue="1">
      <formula>0</formula>
    </cfRule>
    <cfRule type="cellIs" priority="9" dxfId="99" operator="greaterThanOrEqual" stopIfTrue="1">
      <formula>0</formula>
    </cfRule>
  </conditionalFormatting>
  <conditionalFormatting sqref="H6:H8">
    <cfRule type="cellIs" priority="4" dxfId="97" operator="lessThan" stopIfTrue="1">
      <formula>0</formula>
    </cfRule>
  </conditionalFormatting>
  <conditionalFormatting sqref="N6:N8">
    <cfRule type="cellIs" priority="3" dxfId="97" operator="lessThan" stopIfTrue="1">
      <formula>0</formula>
    </cfRule>
  </conditionalFormatting>
  <conditionalFormatting sqref="T6:T8">
    <cfRule type="cellIs" priority="2" dxfId="97" operator="lessThan" stopIfTrue="1">
      <formula>0</formula>
    </cfRule>
  </conditionalFormatting>
  <conditionalFormatting sqref="Z6:Z8">
    <cfRule type="cellIs" priority="1" dxfId="97" operator="lessThan" stopIfTrue="1">
      <formula>0</formula>
    </cfRule>
  </conditionalFormatting>
  <hyperlinks>
    <hyperlink ref="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C1">
      <selection activeCell="W1" sqref="W1:X1"/>
    </sheetView>
  </sheetViews>
  <sheetFormatPr defaultColWidth="8.00390625" defaultRowHeight="15"/>
  <cols>
    <col min="1" max="1" width="30.28125" style="80" customWidth="1"/>
    <col min="2" max="2" width="40.421875" style="80" bestFit="1" customWidth="1"/>
    <col min="3" max="3" width="9.57421875" style="80" customWidth="1"/>
    <col min="4" max="4" width="10.421875" style="80" customWidth="1"/>
    <col min="5" max="5" width="8.57421875" style="80" bestFit="1" customWidth="1"/>
    <col min="6" max="6" width="10.57421875" style="80" bestFit="1" customWidth="1"/>
    <col min="7" max="7" width="10.00390625" style="80" customWidth="1"/>
    <col min="8" max="8" width="10.7109375" style="80" customWidth="1"/>
    <col min="9" max="9" width="9.421875" style="80" customWidth="1"/>
    <col min="10" max="10" width="11.57421875" style="80" bestFit="1" customWidth="1"/>
    <col min="11" max="11" width="9.00390625" style="80" bestFit="1" customWidth="1"/>
    <col min="12" max="12" width="10.57421875" style="80" bestFit="1" customWidth="1"/>
    <col min="13" max="13" width="9.8515625" style="80" customWidth="1"/>
    <col min="14" max="14" width="10.00390625" style="80" customWidth="1"/>
    <col min="15" max="15" width="10.421875" style="80" customWidth="1"/>
    <col min="16" max="16" width="12.421875" style="80" bestFit="1" customWidth="1"/>
    <col min="17" max="17" width="9.421875" style="80" customWidth="1"/>
    <col min="18" max="18" width="10.57421875" style="80" bestFit="1" customWidth="1"/>
    <col min="19" max="19" width="11.8515625" style="80" customWidth="1"/>
    <col min="20" max="20" width="10.140625" style="80" customWidth="1"/>
    <col min="21" max="21" width="10.28125" style="80" customWidth="1"/>
    <col min="22" max="22" width="11.57421875" style="80" bestFit="1" customWidth="1"/>
    <col min="23" max="24" width="10.28125" style="80" customWidth="1"/>
    <col min="25" max="25" width="10.7109375" style="80" customWidth="1"/>
    <col min="26" max="26" width="9.8515625" style="80" bestFit="1" customWidth="1"/>
    <col min="27" max="16384" width="8.00390625" style="80" customWidth="1"/>
  </cols>
  <sheetData>
    <row r="1" spans="1:24" ht="15">
      <c r="A1" s="203" t="s">
        <v>120</v>
      </c>
      <c r="B1" s="204"/>
      <c r="C1" s="204"/>
      <c r="W1" s="582" t="s">
        <v>26</v>
      </c>
      <c r="X1" s="582"/>
    </row>
    <row r="2" ht="5.25" customHeight="1" thickBot="1"/>
    <row r="3" spans="1:26" ht="24.75" customHeight="1" thickTop="1">
      <c r="A3" s="661" t="s">
        <v>119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3"/>
    </row>
    <row r="4" spans="1:26" ht="21" customHeight="1" thickBot="1">
      <c r="A4" s="673" t="s">
        <v>42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5"/>
    </row>
    <row r="5" spans="1:26" s="99" customFormat="1" ht="19.5" customHeight="1" thickBot="1" thickTop="1">
      <c r="A5" s="743" t="s">
        <v>116</v>
      </c>
      <c r="B5" s="755" t="s">
        <v>117</v>
      </c>
      <c r="C5" s="758" t="s">
        <v>34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60"/>
      <c r="O5" s="761" t="s">
        <v>33</v>
      </c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60"/>
    </row>
    <row r="6" spans="1:26" s="98" customFormat="1" ht="26.25" customHeight="1" thickBot="1">
      <c r="A6" s="744"/>
      <c r="B6" s="756"/>
      <c r="C6" s="752" t="s">
        <v>155</v>
      </c>
      <c r="D6" s="748"/>
      <c r="E6" s="748"/>
      <c r="F6" s="748"/>
      <c r="G6" s="749"/>
      <c r="H6" s="750" t="s">
        <v>32</v>
      </c>
      <c r="I6" s="752" t="s">
        <v>156</v>
      </c>
      <c r="J6" s="748"/>
      <c r="K6" s="748"/>
      <c r="L6" s="748"/>
      <c r="M6" s="749"/>
      <c r="N6" s="750" t="s">
        <v>31</v>
      </c>
      <c r="O6" s="747" t="s">
        <v>157</v>
      </c>
      <c r="P6" s="748"/>
      <c r="Q6" s="748"/>
      <c r="R6" s="748"/>
      <c r="S6" s="749"/>
      <c r="T6" s="750" t="s">
        <v>32</v>
      </c>
      <c r="U6" s="747" t="s">
        <v>158</v>
      </c>
      <c r="V6" s="748"/>
      <c r="W6" s="748"/>
      <c r="X6" s="748"/>
      <c r="Y6" s="749"/>
      <c r="Z6" s="750" t="s">
        <v>31</v>
      </c>
    </row>
    <row r="7" spans="1:26" s="93" customFormat="1" ht="26.25" customHeight="1">
      <c r="A7" s="745"/>
      <c r="B7" s="756"/>
      <c r="C7" s="677" t="s">
        <v>20</v>
      </c>
      <c r="D7" s="672"/>
      <c r="E7" s="668" t="s">
        <v>19</v>
      </c>
      <c r="F7" s="672"/>
      <c r="G7" s="655" t="s">
        <v>15</v>
      </c>
      <c r="H7" s="648"/>
      <c r="I7" s="753" t="s">
        <v>20</v>
      </c>
      <c r="J7" s="672"/>
      <c r="K7" s="668" t="s">
        <v>19</v>
      </c>
      <c r="L7" s="672"/>
      <c r="M7" s="655" t="s">
        <v>15</v>
      </c>
      <c r="N7" s="648"/>
      <c r="O7" s="753" t="s">
        <v>20</v>
      </c>
      <c r="P7" s="672"/>
      <c r="Q7" s="668" t="s">
        <v>19</v>
      </c>
      <c r="R7" s="672"/>
      <c r="S7" s="655" t="s">
        <v>15</v>
      </c>
      <c r="T7" s="648"/>
      <c r="U7" s="753" t="s">
        <v>20</v>
      </c>
      <c r="V7" s="672"/>
      <c r="W7" s="668" t="s">
        <v>19</v>
      </c>
      <c r="X7" s="672"/>
      <c r="Y7" s="655" t="s">
        <v>15</v>
      </c>
      <c r="Z7" s="648"/>
    </row>
    <row r="8" spans="1:26" s="93" customFormat="1" ht="19.5" customHeight="1" thickBot="1">
      <c r="A8" s="746"/>
      <c r="B8" s="757"/>
      <c r="C8" s="96" t="s">
        <v>29</v>
      </c>
      <c r="D8" s="94" t="s">
        <v>28</v>
      </c>
      <c r="E8" s="95" t="s">
        <v>29</v>
      </c>
      <c r="F8" s="205" t="s">
        <v>28</v>
      </c>
      <c r="G8" s="754"/>
      <c r="H8" s="751"/>
      <c r="I8" s="96" t="s">
        <v>29</v>
      </c>
      <c r="J8" s="94" t="s">
        <v>28</v>
      </c>
      <c r="K8" s="95" t="s">
        <v>29</v>
      </c>
      <c r="L8" s="205" t="s">
        <v>28</v>
      </c>
      <c r="M8" s="754"/>
      <c r="N8" s="751"/>
      <c r="O8" s="96" t="s">
        <v>29</v>
      </c>
      <c r="P8" s="94" t="s">
        <v>28</v>
      </c>
      <c r="Q8" s="95" t="s">
        <v>29</v>
      </c>
      <c r="R8" s="205" t="s">
        <v>28</v>
      </c>
      <c r="S8" s="754"/>
      <c r="T8" s="751"/>
      <c r="U8" s="96" t="s">
        <v>29</v>
      </c>
      <c r="V8" s="94" t="s">
        <v>28</v>
      </c>
      <c r="W8" s="95" t="s">
        <v>29</v>
      </c>
      <c r="X8" s="205" t="s">
        <v>28</v>
      </c>
      <c r="Y8" s="754"/>
      <c r="Z8" s="751"/>
    </row>
    <row r="9" spans="1:26" s="82" customFormat="1" ht="18" customHeight="1" thickBot="1" thickTop="1">
      <c r="A9" s="92" t="s">
        <v>22</v>
      </c>
      <c r="B9" s="202"/>
      <c r="C9" s="91">
        <f>SUM(C10:C56)</f>
        <v>13060.704000000003</v>
      </c>
      <c r="D9" s="85">
        <f>SUM(D10:D56)</f>
        <v>13060.704000000005</v>
      </c>
      <c r="E9" s="86">
        <f>SUM(E10:E56)</f>
        <v>1626.4799000000005</v>
      </c>
      <c r="F9" s="85">
        <f>SUM(F10:F56)</f>
        <v>1626.4799</v>
      </c>
      <c r="G9" s="84">
        <f aca="true" t="shared" si="0" ref="G9:G20">SUM(C9:F9)</f>
        <v>29374.36780000001</v>
      </c>
      <c r="H9" s="88">
        <f aca="true" t="shared" si="1" ref="H9:H56">G9/$G$9</f>
        <v>1</v>
      </c>
      <c r="I9" s="87">
        <f>SUM(I10:I56)</f>
        <v>15171.752</v>
      </c>
      <c r="J9" s="85">
        <f>SUM(J10:J56)</f>
        <v>15171.751999999997</v>
      </c>
      <c r="K9" s="86">
        <f>SUM(K10:K56)</f>
        <v>1050.738</v>
      </c>
      <c r="L9" s="85">
        <f>SUM(L10:L56)</f>
        <v>1050.738</v>
      </c>
      <c r="M9" s="84">
        <f aca="true" t="shared" si="2" ref="M9:M20">SUM(I9:L9)</f>
        <v>32444.98</v>
      </c>
      <c r="N9" s="90">
        <f aca="true" t="shared" si="3" ref="N9:N20">IF(ISERROR(G9/M9-1),"         /0",(G9/M9-1))</f>
        <v>-0.09464059463128005</v>
      </c>
      <c r="O9" s="89">
        <f>SUM(O10:O56)</f>
        <v>112622.15500000004</v>
      </c>
      <c r="P9" s="85">
        <f>SUM(P10:P56)</f>
        <v>112622.155</v>
      </c>
      <c r="Q9" s="86">
        <f>SUM(Q10:Q56)</f>
        <v>16797.018100000005</v>
      </c>
      <c r="R9" s="85">
        <f>SUM(R10:R56)</f>
        <v>16797.018100000005</v>
      </c>
      <c r="S9" s="84">
        <f aca="true" t="shared" si="4" ref="S9:S20">SUM(O9:R9)</f>
        <v>258838.3462000001</v>
      </c>
      <c r="T9" s="88">
        <f aca="true" t="shared" si="5" ref="T9:T56">S9/$S$9</f>
        <v>1</v>
      </c>
      <c r="U9" s="87">
        <f>SUM(U10:U56)</f>
        <v>123779.9590000001</v>
      </c>
      <c r="V9" s="85">
        <f>SUM(V10:V56)</f>
        <v>123779.95899999999</v>
      </c>
      <c r="W9" s="86">
        <f>SUM(W10:W56)</f>
        <v>12440.989999999996</v>
      </c>
      <c r="X9" s="85">
        <f>SUM(X10:X56)</f>
        <v>12440.98999999999</v>
      </c>
      <c r="Y9" s="84">
        <f aca="true" t="shared" si="6" ref="Y9:Y20">SUM(U9:X9)</f>
        <v>272441.89800000004</v>
      </c>
      <c r="Z9" s="83">
        <f>IF(ISERROR(S9/Y9-1),"         /0",(S9/Y9-1))</f>
        <v>-0.04993193741441326</v>
      </c>
    </row>
    <row r="10" spans="1:26" ht="18.75" customHeight="1" thickTop="1">
      <c r="A10" s="352" t="s">
        <v>395</v>
      </c>
      <c r="B10" s="353" t="s">
        <v>396</v>
      </c>
      <c r="C10" s="354">
        <v>6438.2580000000025</v>
      </c>
      <c r="D10" s="355">
        <v>5117.428999999999</v>
      </c>
      <c r="E10" s="356">
        <v>398.89399999999995</v>
      </c>
      <c r="F10" s="355">
        <v>343.483</v>
      </c>
      <c r="G10" s="357">
        <f t="shared" si="0"/>
        <v>12298.064000000002</v>
      </c>
      <c r="H10" s="358">
        <f t="shared" si="1"/>
        <v>0.41866650828822255</v>
      </c>
      <c r="I10" s="359">
        <v>7224.295000000001</v>
      </c>
      <c r="J10" s="355">
        <v>5592.563000000001</v>
      </c>
      <c r="K10" s="356">
        <v>242.15</v>
      </c>
      <c r="L10" s="355">
        <v>22.823999999999998</v>
      </c>
      <c r="M10" s="357">
        <f t="shared" si="2"/>
        <v>13081.832000000002</v>
      </c>
      <c r="N10" s="360">
        <f t="shared" si="3"/>
        <v>-0.05991270947371896</v>
      </c>
      <c r="O10" s="354">
        <v>56001.89700000001</v>
      </c>
      <c r="P10" s="355">
        <v>41416.537</v>
      </c>
      <c r="Q10" s="356">
        <v>4687.872000000004</v>
      </c>
      <c r="R10" s="355">
        <v>3961.369000000002</v>
      </c>
      <c r="S10" s="357">
        <f t="shared" si="4"/>
        <v>106067.67500000002</v>
      </c>
      <c r="T10" s="358">
        <f t="shared" si="5"/>
        <v>0.4097834673925914</v>
      </c>
      <c r="U10" s="359">
        <v>58775.02400000007</v>
      </c>
      <c r="V10" s="355">
        <v>45033.10500000003</v>
      </c>
      <c r="W10" s="356">
        <v>3202.185000000001</v>
      </c>
      <c r="X10" s="355">
        <v>1397.652999999999</v>
      </c>
      <c r="Y10" s="357">
        <f t="shared" si="6"/>
        <v>108407.9670000001</v>
      </c>
      <c r="Z10" s="361">
        <f aca="true" t="shared" si="7" ref="Z10:Z20">IF(ISERROR(S10/Y10-1),"         /0",IF(S10/Y10&gt;5,"  *  ",(S10/Y10-1)))</f>
        <v>-0.021587822968768378</v>
      </c>
    </row>
    <row r="11" spans="1:26" ht="18.75" customHeight="1">
      <c r="A11" s="362" t="s">
        <v>397</v>
      </c>
      <c r="B11" s="363" t="s">
        <v>398</v>
      </c>
      <c r="C11" s="314">
        <v>1378.706</v>
      </c>
      <c r="D11" s="315">
        <v>1216.9429999999998</v>
      </c>
      <c r="E11" s="316">
        <v>23.455</v>
      </c>
      <c r="F11" s="315">
        <v>6.920999999999999</v>
      </c>
      <c r="G11" s="317">
        <f t="shared" si="0"/>
        <v>2626.024999999999</v>
      </c>
      <c r="H11" s="318">
        <f>G11/$G$9</f>
        <v>0.08939851975299357</v>
      </c>
      <c r="I11" s="319">
        <v>1598.3910000000003</v>
      </c>
      <c r="J11" s="315">
        <v>1509.734</v>
      </c>
      <c r="K11" s="316">
        <v>29.456</v>
      </c>
      <c r="L11" s="315">
        <v>73.033</v>
      </c>
      <c r="M11" s="317">
        <f t="shared" si="2"/>
        <v>3210.614</v>
      </c>
      <c r="N11" s="320">
        <f t="shared" si="3"/>
        <v>-0.18208012548378627</v>
      </c>
      <c r="O11" s="314">
        <v>12127.395999999997</v>
      </c>
      <c r="P11" s="315">
        <v>12111.038999999999</v>
      </c>
      <c r="Q11" s="316">
        <v>701.353</v>
      </c>
      <c r="R11" s="315">
        <v>937.6699999999994</v>
      </c>
      <c r="S11" s="317">
        <f t="shared" si="4"/>
        <v>25877.457999999995</v>
      </c>
      <c r="T11" s="318">
        <f>S11/$S$9</f>
        <v>0.09997536446939324</v>
      </c>
      <c r="U11" s="319">
        <v>13328.550999999996</v>
      </c>
      <c r="V11" s="315">
        <v>12332.271999999997</v>
      </c>
      <c r="W11" s="316">
        <v>396.573</v>
      </c>
      <c r="X11" s="315">
        <v>841.0449999999998</v>
      </c>
      <c r="Y11" s="317">
        <f t="shared" si="6"/>
        <v>26898.44099999999</v>
      </c>
      <c r="Z11" s="321">
        <f t="shared" si="7"/>
        <v>-0.037956958174639066</v>
      </c>
    </row>
    <row r="12" spans="1:26" ht="18.75" customHeight="1">
      <c r="A12" s="362" t="s">
        <v>401</v>
      </c>
      <c r="B12" s="363" t="s">
        <v>402</v>
      </c>
      <c r="C12" s="314">
        <v>1317.4329999999998</v>
      </c>
      <c r="D12" s="315">
        <v>1078.861</v>
      </c>
      <c r="E12" s="316">
        <v>41.705</v>
      </c>
      <c r="F12" s="315">
        <v>45.747</v>
      </c>
      <c r="G12" s="317">
        <f t="shared" si="0"/>
        <v>2483.7459999999996</v>
      </c>
      <c r="H12" s="318">
        <f t="shared" si="1"/>
        <v>0.08455487508398389</v>
      </c>
      <c r="I12" s="319">
        <v>1463.5710000000001</v>
      </c>
      <c r="J12" s="315">
        <v>1251.571</v>
      </c>
      <c r="K12" s="316">
        <v>34.022999999999996</v>
      </c>
      <c r="L12" s="315">
        <v>3.805000000000001</v>
      </c>
      <c r="M12" s="317">
        <f t="shared" si="2"/>
        <v>2752.97</v>
      </c>
      <c r="N12" s="320">
        <f t="shared" si="3"/>
        <v>-0.0977940188233073</v>
      </c>
      <c r="O12" s="314">
        <v>11410.908</v>
      </c>
      <c r="P12" s="315">
        <v>8811.162000000004</v>
      </c>
      <c r="Q12" s="316">
        <v>665.8209999999997</v>
      </c>
      <c r="R12" s="315">
        <v>522.2840000000002</v>
      </c>
      <c r="S12" s="317">
        <f t="shared" si="4"/>
        <v>21410.175000000003</v>
      </c>
      <c r="T12" s="318">
        <f t="shared" si="5"/>
        <v>0.08271639544264711</v>
      </c>
      <c r="U12" s="319">
        <v>12792.619</v>
      </c>
      <c r="V12" s="315">
        <v>10804.579</v>
      </c>
      <c r="W12" s="316">
        <v>467.02900000000005</v>
      </c>
      <c r="X12" s="315">
        <v>140.0669999999999</v>
      </c>
      <c r="Y12" s="317">
        <f t="shared" si="6"/>
        <v>24204.293999999998</v>
      </c>
      <c r="Z12" s="321">
        <f t="shared" si="7"/>
        <v>-0.11543897954635629</v>
      </c>
    </row>
    <row r="13" spans="1:26" ht="18.75" customHeight="1">
      <c r="A13" s="362" t="s">
        <v>405</v>
      </c>
      <c r="B13" s="363" t="s">
        <v>406</v>
      </c>
      <c r="C13" s="314">
        <v>1071.181</v>
      </c>
      <c r="D13" s="315">
        <v>1186.119</v>
      </c>
      <c r="E13" s="316">
        <v>15.1819</v>
      </c>
      <c r="F13" s="315">
        <v>38.558</v>
      </c>
      <c r="G13" s="317">
        <f t="shared" si="0"/>
        <v>2311.0399</v>
      </c>
      <c r="H13" s="318">
        <f t="shared" si="1"/>
        <v>0.07867539195175459</v>
      </c>
      <c r="I13" s="319">
        <v>1125.2769999999998</v>
      </c>
      <c r="J13" s="315">
        <v>1421.5670000000002</v>
      </c>
      <c r="K13" s="316">
        <v>6.47</v>
      </c>
      <c r="L13" s="315">
        <v>9.866000000000001</v>
      </c>
      <c r="M13" s="317">
        <f t="shared" si="2"/>
        <v>2563.18</v>
      </c>
      <c r="N13" s="320">
        <f t="shared" si="3"/>
        <v>-0.09837003253770693</v>
      </c>
      <c r="O13" s="314">
        <v>8734.581999999997</v>
      </c>
      <c r="P13" s="315">
        <v>10491.44</v>
      </c>
      <c r="Q13" s="316">
        <v>120.25889999999997</v>
      </c>
      <c r="R13" s="315">
        <v>257.925</v>
      </c>
      <c r="S13" s="317">
        <f t="shared" si="4"/>
        <v>19604.205899999997</v>
      </c>
      <c r="T13" s="318">
        <f t="shared" si="5"/>
        <v>0.0757391869783164</v>
      </c>
      <c r="U13" s="319">
        <v>9354.69</v>
      </c>
      <c r="V13" s="315">
        <v>12178.190999999995</v>
      </c>
      <c r="W13" s="316">
        <v>55.46800000000001</v>
      </c>
      <c r="X13" s="315">
        <v>91.22800000000004</v>
      </c>
      <c r="Y13" s="317">
        <f t="shared" si="6"/>
        <v>21679.576999999994</v>
      </c>
      <c r="Z13" s="321">
        <f t="shared" si="7"/>
        <v>-0.09572931704340892</v>
      </c>
    </row>
    <row r="14" spans="1:26" ht="18.75" customHeight="1">
      <c r="A14" s="362" t="s">
        <v>428</v>
      </c>
      <c r="B14" s="363" t="s">
        <v>429</v>
      </c>
      <c r="C14" s="314">
        <v>857.3750000000001</v>
      </c>
      <c r="D14" s="315">
        <v>603.0999999999999</v>
      </c>
      <c r="E14" s="316">
        <v>152.554</v>
      </c>
      <c r="F14" s="315">
        <v>102.687</v>
      </c>
      <c r="G14" s="317">
        <f aca="true" t="shared" si="8" ref="G14:G19">SUM(C14:F14)</f>
        <v>1715.716</v>
      </c>
      <c r="H14" s="318">
        <f aca="true" t="shared" si="9" ref="H14:H19">G14/$G$9</f>
        <v>0.0584086102442007</v>
      </c>
      <c r="I14" s="319">
        <v>1008.0899999999999</v>
      </c>
      <c r="J14" s="315">
        <v>680.4290000000001</v>
      </c>
      <c r="K14" s="316">
        <v>7.554</v>
      </c>
      <c r="L14" s="315">
        <v>5.845000000000001</v>
      </c>
      <c r="M14" s="317">
        <f aca="true" t="shared" si="10" ref="M14:M19">SUM(I14:L14)</f>
        <v>1701.9180000000001</v>
      </c>
      <c r="N14" s="320">
        <f aca="true" t="shared" si="11" ref="N14:N19">IF(ISERROR(G14/M14-1),"         /0",(G14/M14-1))</f>
        <v>0.00810732361958677</v>
      </c>
      <c r="O14" s="314">
        <v>6549.119000000001</v>
      </c>
      <c r="P14" s="315">
        <v>4653.287000000001</v>
      </c>
      <c r="Q14" s="316">
        <v>1796.124</v>
      </c>
      <c r="R14" s="315">
        <v>1208.1339999999996</v>
      </c>
      <c r="S14" s="317">
        <f aca="true" t="shared" si="12" ref="S14:S19">SUM(O14:R14)</f>
        <v>14206.664000000002</v>
      </c>
      <c r="T14" s="318">
        <f aca="true" t="shared" si="13" ref="T14:T19">S14/$S$9</f>
        <v>0.05488624158115563</v>
      </c>
      <c r="U14" s="319">
        <v>7548.465999999998</v>
      </c>
      <c r="V14" s="315">
        <v>4581.359000000001</v>
      </c>
      <c r="W14" s="316">
        <v>1063.706</v>
      </c>
      <c r="X14" s="315">
        <v>640.9409999999999</v>
      </c>
      <c r="Y14" s="317">
        <f aca="true" t="shared" si="14" ref="Y14:Y19">SUM(U14:X14)</f>
        <v>13834.472</v>
      </c>
      <c r="Z14" s="321">
        <f t="shared" si="7"/>
        <v>0.026903231290648755</v>
      </c>
    </row>
    <row r="15" spans="1:26" ht="18.75" customHeight="1">
      <c r="A15" s="362" t="s">
        <v>403</v>
      </c>
      <c r="B15" s="363" t="s">
        <v>404</v>
      </c>
      <c r="C15" s="314">
        <v>160.19799999999998</v>
      </c>
      <c r="D15" s="315">
        <v>1108.1439999999998</v>
      </c>
      <c r="E15" s="316">
        <v>20.238</v>
      </c>
      <c r="F15" s="315">
        <v>164.981</v>
      </c>
      <c r="G15" s="317">
        <f t="shared" si="8"/>
        <v>1453.5609999999997</v>
      </c>
      <c r="H15" s="318">
        <f t="shared" si="9"/>
        <v>0.04948399263932411</v>
      </c>
      <c r="I15" s="319">
        <v>175.55400000000003</v>
      </c>
      <c r="J15" s="315">
        <v>1100.009</v>
      </c>
      <c r="K15" s="316">
        <v>22.654</v>
      </c>
      <c r="L15" s="315">
        <v>229.727</v>
      </c>
      <c r="M15" s="317">
        <f t="shared" si="10"/>
        <v>1527.9440000000002</v>
      </c>
      <c r="N15" s="320">
        <f t="shared" si="11"/>
        <v>-0.0486817579701877</v>
      </c>
      <c r="O15" s="314">
        <v>1461.2839999999999</v>
      </c>
      <c r="P15" s="315">
        <v>10053.302000000001</v>
      </c>
      <c r="Q15" s="316">
        <v>287.51500000000004</v>
      </c>
      <c r="R15" s="315">
        <v>2156.8420000000006</v>
      </c>
      <c r="S15" s="317">
        <f t="shared" si="12"/>
        <v>13958.943000000001</v>
      </c>
      <c r="T15" s="318">
        <f t="shared" si="13"/>
        <v>0.05392919250540319</v>
      </c>
      <c r="U15" s="319">
        <v>1180.8680000000002</v>
      </c>
      <c r="V15" s="315">
        <v>9581.901999999998</v>
      </c>
      <c r="W15" s="316">
        <v>271.28900000000004</v>
      </c>
      <c r="X15" s="315">
        <v>2194.8169999999996</v>
      </c>
      <c r="Y15" s="317">
        <f t="shared" si="14"/>
        <v>13228.875999999998</v>
      </c>
      <c r="Z15" s="321">
        <f t="shared" si="7"/>
        <v>0.05518737948711605</v>
      </c>
    </row>
    <row r="16" spans="1:26" ht="18.75" customHeight="1">
      <c r="A16" s="362" t="s">
        <v>399</v>
      </c>
      <c r="B16" s="363" t="s">
        <v>400</v>
      </c>
      <c r="C16" s="314">
        <v>206.86400000000003</v>
      </c>
      <c r="D16" s="315">
        <v>572.803</v>
      </c>
      <c r="E16" s="316">
        <v>119.205</v>
      </c>
      <c r="F16" s="315">
        <v>10.457</v>
      </c>
      <c r="G16" s="317">
        <f t="shared" si="8"/>
        <v>909.3290000000001</v>
      </c>
      <c r="H16" s="318">
        <f t="shared" si="9"/>
        <v>0.030956547088649162</v>
      </c>
      <c r="I16" s="319">
        <v>287.959</v>
      </c>
      <c r="J16" s="315">
        <v>631.737</v>
      </c>
      <c r="K16" s="316">
        <v>0.7</v>
      </c>
      <c r="L16" s="315">
        <v>0.39399999999999996</v>
      </c>
      <c r="M16" s="317">
        <f t="shared" si="10"/>
        <v>920.79</v>
      </c>
      <c r="N16" s="320">
        <f t="shared" si="11"/>
        <v>-0.012446920579067822</v>
      </c>
      <c r="O16" s="314">
        <v>1565.5460000000005</v>
      </c>
      <c r="P16" s="315">
        <v>5116.39</v>
      </c>
      <c r="Q16" s="316">
        <v>727.6240000000001</v>
      </c>
      <c r="R16" s="315">
        <v>80.22200000000001</v>
      </c>
      <c r="S16" s="317">
        <f t="shared" si="12"/>
        <v>7489.782</v>
      </c>
      <c r="T16" s="318">
        <f t="shared" si="13"/>
        <v>0.028936137593047244</v>
      </c>
      <c r="U16" s="319">
        <v>2280.9120000000007</v>
      </c>
      <c r="V16" s="315">
        <v>5107.722</v>
      </c>
      <c r="W16" s="316">
        <v>11.851999999999999</v>
      </c>
      <c r="X16" s="315">
        <v>15.452000000000002</v>
      </c>
      <c r="Y16" s="317">
        <f t="shared" si="14"/>
        <v>7415.938</v>
      </c>
      <c r="Z16" s="321">
        <f>IF(ISERROR(S16/Y16-1),"         /0",IF(S16/Y16&gt;5,"  *  ",(S16/Y16-1)))</f>
        <v>0.00995747267574254</v>
      </c>
    </row>
    <row r="17" spans="1:26" ht="18.75" customHeight="1">
      <c r="A17" s="362" t="s">
        <v>417</v>
      </c>
      <c r="B17" s="363" t="s">
        <v>418</v>
      </c>
      <c r="C17" s="314">
        <v>315.796</v>
      </c>
      <c r="D17" s="315">
        <v>204.773</v>
      </c>
      <c r="E17" s="316">
        <v>11.243</v>
      </c>
      <c r="F17" s="315">
        <v>22.750999999999998</v>
      </c>
      <c r="G17" s="317">
        <f t="shared" si="8"/>
        <v>554.563</v>
      </c>
      <c r="H17" s="318">
        <f t="shared" si="9"/>
        <v>0.018879146736904405</v>
      </c>
      <c r="I17" s="319">
        <v>245.78199999999998</v>
      </c>
      <c r="J17" s="315">
        <v>237.58</v>
      </c>
      <c r="K17" s="316">
        <v>0.224</v>
      </c>
      <c r="L17" s="315">
        <v>0.882</v>
      </c>
      <c r="M17" s="317">
        <f t="shared" si="10"/>
        <v>484.46799999999996</v>
      </c>
      <c r="N17" s="320">
        <f t="shared" si="11"/>
        <v>0.14468447864461642</v>
      </c>
      <c r="O17" s="314">
        <v>2363.808</v>
      </c>
      <c r="P17" s="315">
        <v>1798.112</v>
      </c>
      <c r="Q17" s="316">
        <v>29.442999999999998</v>
      </c>
      <c r="R17" s="315">
        <v>55.66799999999999</v>
      </c>
      <c r="S17" s="317">
        <f t="shared" si="12"/>
        <v>4247.031</v>
      </c>
      <c r="T17" s="318">
        <f t="shared" si="13"/>
        <v>0.01640804410301088</v>
      </c>
      <c r="U17" s="319">
        <v>2015.224</v>
      </c>
      <c r="V17" s="315">
        <v>1985.6810000000007</v>
      </c>
      <c r="W17" s="316">
        <v>4.8749999999999964</v>
      </c>
      <c r="X17" s="315">
        <v>14.201999999999998</v>
      </c>
      <c r="Y17" s="317">
        <f t="shared" si="14"/>
        <v>4019.982000000001</v>
      </c>
      <c r="Z17" s="321">
        <f>IF(ISERROR(S17/Y17-1),"         /0",IF(S17/Y17&gt;5,"  *  ",(S17/Y17-1)))</f>
        <v>0.056480103642254864</v>
      </c>
    </row>
    <row r="18" spans="1:26" ht="18.75" customHeight="1">
      <c r="A18" s="362" t="s">
        <v>470</v>
      </c>
      <c r="B18" s="363" t="s">
        <v>470</v>
      </c>
      <c r="C18" s="314">
        <v>47.092</v>
      </c>
      <c r="D18" s="315">
        <v>121.075</v>
      </c>
      <c r="E18" s="316">
        <v>62.30100000000001</v>
      </c>
      <c r="F18" s="315">
        <v>249.82199999999997</v>
      </c>
      <c r="G18" s="317">
        <f t="shared" si="8"/>
        <v>480.28999999999996</v>
      </c>
      <c r="H18" s="318">
        <f t="shared" si="9"/>
        <v>0.01635064976615428</v>
      </c>
      <c r="I18" s="319">
        <v>122.30499999999999</v>
      </c>
      <c r="J18" s="315">
        <v>238.983</v>
      </c>
      <c r="K18" s="316">
        <v>90.51</v>
      </c>
      <c r="L18" s="315">
        <v>122.495</v>
      </c>
      <c r="M18" s="317">
        <f t="shared" si="10"/>
        <v>574.293</v>
      </c>
      <c r="N18" s="320">
        <f t="shared" si="11"/>
        <v>-0.1636847393229589</v>
      </c>
      <c r="O18" s="314">
        <v>430.2990000000001</v>
      </c>
      <c r="P18" s="315">
        <v>1021.8310000000002</v>
      </c>
      <c r="Q18" s="316">
        <v>573.9032000000001</v>
      </c>
      <c r="R18" s="315">
        <v>1692.2379999999976</v>
      </c>
      <c r="S18" s="317">
        <f t="shared" si="12"/>
        <v>3718.271199999998</v>
      </c>
      <c r="T18" s="318">
        <f t="shared" si="13"/>
        <v>0.01436522545669084</v>
      </c>
      <c r="U18" s="319">
        <v>1040.0549999999996</v>
      </c>
      <c r="V18" s="315">
        <v>1960.343</v>
      </c>
      <c r="W18" s="316">
        <v>562.3890000000006</v>
      </c>
      <c r="X18" s="315">
        <v>2016.189999999996</v>
      </c>
      <c r="Y18" s="317">
        <f t="shared" si="14"/>
        <v>5578.976999999996</v>
      </c>
      <c r="Z18" s="321">
        <f>IF(ISERROR(S18/Y18-1),"         /0",IF(S18/Y18&gt;5,"  *  ",(S18/Y18-1)))</f>
        <v>-0.3335209662990185</v>
      </c>
    </row>
    <row r="19" spans="1:26" ht="18.75" customHeight="1">
      <c r="A19" s="362" t="s">
        <v>478</v>
      </c>
      <c r="B19" s="363" t="s">
        <v>478</v>
      </c>
      <c r="C19" s="314">
        <v>101.34</v>
      </c>
      <c r="D19" s="315">
        <v>26.101</v>
      </c>
      <c r="E19" s="316">
        <v>257.86199999999997</v>
      </c>
      <c r="F19" s="315">
        <v>43.575</v>
      </c>
      <c r="G19" s="317">
        <f t="shared" si="8"/>
        <v>428.878</v>
      </c>
      <c r="H19" s="318">
        <f t="shared" si="9"/>
        <v>0.014600416353471268</v>
      </c>
      <c r="I19" s="319">
        <v>263.98</v>
      </c>
      <c r="J19" s="315">
        <v>86.72799999999998</v>
      </c>
      <c r="K19" s="316">
        <v>116.26</v>
      </c>
      <c r="L19" s="315">
        <v>22.063000000000002</v>
      </c>
      <c r="M19" s="317">
        <f t="shared" si="10"/>
        <v>489.03099999999995</v>
      </c>
      <c r="N19" s="320">
        <f t="shared" si="11"/>
        <v>-0.12300447210913001</v>
      </c>
      <c r="O19" s="314">
        <v>873.1979999999999</v>
      </c>
      <c r="P19" s="315">
        <v>167.88600000000002</v>
      </c>
      <c r="Q19" s="316">
        <v>1821.5199999999982</v>
      </c>
      <c r="R19" s="315">
        <v>420.2810000000002</v>
      </c>
      <c r="S19" s="317">
        <f t="shared" si="12"/>
        <v>3282.8849999999984</v>
      </c>
      <c r="T19" s="318">
        <f t="shared" si="13"/>
        <v>0.01268314779551005</v>
      </c>
      <c r="U19" s="319">
        <v>1269.9069999999997</v>
      </c>
      <c r="V19" s="315">
        <v>459.8139999999999</v>
      </c>
      <c r="W19" s="316">
        <v>1985.200999999999</v>
      </c>
      <c r="X19" s="315">
        <v>337.05400000000003</v>
      </c>
      <c r="Y19" s="317">
        <f t="shared" si="14"/>
        <v>4051.9759999999987</v>
      </c>
      <c r="Z19" s="321">
        <f t="shared" si="7"/>
        <v>-0.18980640556607453</v>
      </c>
    </row>
    <row r="20" spans="1:26" ht="18.75" customHeight="1">
      <c r="A20" s="362" t="s">
        <v>411</v>
      </c>
      <c r="B20" s="363" t="s">
        <v>412</v>
      </c>
      <c r="C20" s="314">
        <v>194.637</v>
      </c>
      <c r="D20" s="315">
        <v>207.216</v>
      </c>
      <c r="E20" s="316">
        <v>21.564</v>
      </c>
      <c r="F20" s="315">
        <v>5.316000000000001</v>
      </c>
      <c r="G20" s="317">
        <f t="shared" si="0"/>
        <v>428.733</v>
      </c>
      <c r="H20" s="318">
        <f t="shared" si="1"/>
        <v>0.014595480077021432</v>
      </c>
      <c r="I20" s="319">
        <v>207.822</v>
      </c>
      <c r="J20" s="315">
        <v>207.77700000000002</v>
      </c>
      <c r="K20" s="316">
        <v>16.426</v>
      </c>
      <c r="L20" s="315">
        <v>3.727</v>
      </c>
      <c r="M20" s="317">
        <f t="shared" si="2"/>
        <v>435.752</v>
      </c>
      <c r="N20" s="320">
        <f t="shared" si="3"/>
        <v>-0.016107786080155728</v>
      </c>
      <c r="O20" s="314">
        <v>1759.4459999999997</v>
      </c>
      <c r="P20" s="315">
        <v>1611.0070000000003</v>
      </c>
      <c r="Q20" s="316">
        <v>247.75599999999991</v>
      </c>
      <c r="R20" s="315">
        <v>33.808</v>
      </c>
      <c r="S20" s="317">
        <f t="shared" si="4"/>
        <v>3652.017</v>
      </c>
      <c r="T20" s="318">
        <f t="shared" si="5"/>
        <v>0.014109257973616271</v>
      </c>
      <c r="U20" s="319">
        <v>1826.6719999999996</v>
      </c>
      <c r="V20" s="315">
        <v>1775.9789999999996</v>
      </c>
      <c r="W20" s="316">
        <v>117.098</v>
      </c>
      <c r="X20" s="315">
        <v>31.867000000000008</v>
      </c>
      <c r="Y20" s="317">
        <f t="shared" si="6"/>
        <v>3751.615999999999</v>
      </c>
      <c r="Z20" s="321">
        <f t="shared" si="7"/>
        <v>-0.02654829278902726</v>
      </c>
    </row>
    <row r="21" spans="1:26" ht="18.75" customHeight="1">
      <c r="A21" s="362" t="s">
        <v>409</v>
      </c>
      <c r="B21" s="363" t="s">
        <v>410</v>
      </c>
      <c r="C21" s="314">
        <v>119.664</v>
      </c>
      <c r="D21" s="315">
        <v>250.84</v>
      </c>
      <c r="E21" s="316">
        <v>20.856</v>
      </c>
      <c r="F21" s="315">
        <v>12.786999999999999</v>
      </c>
      <c r="G21" s="317">
        <f aca="true" t="shared" si="15" ref="G21:G56">SUM(C21:F21)</f>
        <v>404.147</v>
      </c>
      <c r="H21" s="318">
        <f t="shared" si="1"/>
        <v>0.013758491850844186</v>
      </c>
      <c r="I21" s="319">
        <v>208.222</v>
      </c>
      <c r="J21" s="315">
        <v>306.716</v>
      </c>
      <c r="K21" s="316">
        <v>14.128000000000002</v>
      </c>
      <c r="L21" s="315">
        <v>0.6240000000000001</v>
      </c>
      <c r="M21" s="317">
        <f aca="true" t="shared" si="16" ref="M21:M56">SUM(I21:L21)</f>
        <v>529.69</v>
      </c>
      <c r="N21" s="320">
        <f aca="true" t="shared" si="17" ref="N21:N56">IF(ISERROR(G21/M21-1),"         /0",(G21/M21-1))</f>
        <v>-0.23701221469161216</v>
      </c>
      <c r="O21" s="314">
        <v>1027.848</v>
      </c>
      <c r="P21" s="315">
        <v>2359.4670000000006</v>
      </c>
      <c r="Q21" s="316">
        <v>229.9289999999999</v>
      </c>
      <c r="R21" s="315">
        <v>44.227</v>
      </c>
      <c r="S21" s="317">
        <f aca="true" t="shared" si="18" ref="S21:S56">SUM(O21:R21)</f>
        <v>3661.4710000000005</v>
      </c>
      <c r="T21" s="318">
        <f t="shared" si="5"/>
        <v>0.014145782700878651</v>
      </c>
      <c r="U21" s="319">
        <v>1571.1319999999998</v>
      </c>
      <c r="V21" s="315">
        <v>2576.279</v>
      </c>
      <c r="W21" s="316">
        <v>113.83300000000004</v>
      </c>
      <c r="X21" s="315">
        <v>24.137000000000004</v>
      </c>
      <c r="Y21" s="317">
        <f aca="true" t="shared" si="19" ref="Y21:Y56">SUM(U21:X21)</f>
        <v>4285.380999999999</v>
      </c>
      <c r="Z21" s="321">
        <f aca="true" t="shared" si="20" ref="Z21:Z56">IF(ISERROR(S21/Y21-1),"         /0",IF(S21/Y21&gt;5,"  *  ",(S21/Y21-1)))</f>
        <v>-0.14559032207404643</v>
      </c>
    </row>
    <row r="22" spans="1:26" ht="18.75" customHeight="1">
      <c r="A22" s="362" t="s">
        <v>471</v>
      </c>
      <c r="B22" s="363" t="s">
        <v>472</v>
      </c>
      <c r="C22" s="314">
        <v>208.64499999999998</v>
      </c>
      <c r="D22" s="315">
        <v>143.77100000000002</v>
      </c>
      <c r="E22" s="316">
        <v>7.409</v>
      </c>
      <c r="F22" s="315">
        <v>4.111</v>
      </c>
      <c r="G22" s="317">
        <f t="shared" si="15"/>
        <v>363.936</v>
      </c>
      <c r="H22" s="318">
        <f t="shared" si="1"/>
        <v>0.01238957728308964</v>
      </c>
      <c r="I22" s="319">
        <v>152.709</v>
      </c>
      <c r="J22" s="315">
        <v>132.49800000000002</v>
      </c>
      <c r="K22" s="316">
        <v>11.285</v>
      </c>
      <c r="L22" s="315">
        <v>9.934999999999999</v>
      </c>
      <c r="M22" s="317">
        <f t="shared" si="16"/>
        <v>306.427</v>
      </c>
      <c r="N22" s="320">
        <f t="shared" si="17"/>
        <v>0.18767602071619005</v>
      </c>
      <c r="O22" s="314">
        <v>1204.6840000000002</v>
      </c>
      <c r="P22" s="315">
        <v>989.8940000000001</v>
      </c>
      <c r="Q22" s="316">
        <v>64.583</v>
      </c>
      <c r="R22" s="315">
        <v>57.76299999999999</v>
      </c>
      <c r="S22" s="317">
        <f t="shared" si="18"/>
        <v>2316.9240000000004</v>
      </c>
      <c r="T22" s="318">
        <f t="shared" si="5"/>
        <v>0.008951239389428612</v>
      </c>
      <c r="U22" s="319">
        <v>1067.387</v>
      </c>
      <c r="V22" s="315">
        <v>926.8720000000001</v>
      </c>
      <c r="W22" s="316">
        <v>74.27300000000001</v>
      </c>
      <c r="X22" s="315">
        <v>84.302</v>
      </c>
      <c r="Y22" s="317">
        <f t="shared" si="19"/>
        <v>2152.8340000000003</v>
      </c>
      <c r="Z22" s="321">
        <f t="shared" si="20"/>
        <v>0.07622046102950808</v>
      </c>
    </row>
    <row r="23" spans="1:26" ht="18.75" customHeight="1">
      <c r="A23" s="362" t="s">
        <v>438</v>
      </c>
      <c r="B23" s="363" t="s">
        <v>439</v>
      </c>
      <c r="C23" s="314">
        <v>91.14299999999999</v>
      </c>
      <c r="D23" s="315">
        <v>55.538000000000004</v>
      </c>
      <c r="E23" s="316">
        <v>78.418</v>
      </c>
      <c r="F23" s="315">
        <v>45.764</v>
      </c>
      <c r="G23" s="317">
        <f>SUM(C23:F23)</f>
        <v>270.863</v>
      </c>
      <c r="H23" s="318">
        <f>G23/$G$9</f>
        <v>0.009221066538153713</v>
      </c>
      <c r="I23" s="319">
        <v>124.874</v>
      </c>
      <c r="J23" s="315">
        <v>85.08099999999999</v>
      </c>
      <c r="K23" s="316">
        <v>86.23800000000003</v>
      </c>
      <c r="L23" s="315">
        <v>57.47299999999999</v>
      </c>
      <c r="M23" s="317">
        <f>SUM(I23:L23)</f>
        <v>353.666</v>
      </c>
      <c r="N23" s="320">
        <f>IF(ISERROR(G23/M23-1),"         /0",(G23/M23-1))</f>
        <v>-0.23412767978827476</v>
      </c>
      <c r="O23" s="314">
        <v>796.1890000000003</v>
      </c>
      <c r="P23" s="315">
        <v>429.48</v>
      </c>
      <c r="Q23" s="316">
        <v>861.1039999999998</v>
      </c>
      <c r="R23" s="315">
        <v>495.16200000000015</v>
      </c>
      <c r="S23" s="317">
        <f>SUM(O23:R23)</f>
        <v>2581.9350000000004</v>
      </c>
      <c r="T23" s="318">
        <f>S23/$S$9</f>
        <v>0.009975086913918784</v>
      </c>
      <c r="U23" s="319">
        <v>962.1509999999995</v>
      </c>
      <c r="V23" s="315">
        <v>696.2610000000001</v>
      </c>
      <c r="W23" s="316">
        <v>775.6969999999984</v>
      </c>
      <c r="X23" s="315">
        <v>522.682999999999</v>
      </c>
      <c r="Y23" s="317">
        <f>SUM(U23:X23)</f>
        <v>2956.791999999997</v>
      </c>
      <c r="Z23" s="321">
        <f>IF(ISERROR(S23/Y23-1),"         /0",IF(S23/Y23&gt;5,"  *  ",(S23/Y23-1)))</f>
        <v>-0.12677827862088276</v>
      </c>
    </row>
    <row r="24" spans="1:26" ht="18.75" customHeight="1">
      <c r="A24" s="362" t="s">
        <v>460</v>
      </c>
      <c r="B24" s="363" t="s">
        <v>461</v>
      </c>
      <c r="C24" s="314">
        <v>80.952</v>
      </c>
      <c r="D24" s="315">
        <v>124.995</v>
      </c>
      <c r="E24" s="316">
        <v>11.531999999999998</v>
      </c>
      <c r="F24" s="315">
        <v>13.850999999999999</v>
      </c>
      <c r="G24" s="317">
        <f>SUM(C24:F24)</f>
        <v>231.33</v>
      </c>
      <c r="H24" s="318">
        <f>G24/$G$9</f>
        <v>0.007875233318212892</v>
      </c>
      <c r="I24" s="319">
        <v>82.88</v>
      </c>
      <c r="J24" s="315">
        <v>194.062</v>
      </c>
      <c r="K24" s="316">
        <v>19.335</v>
      </c>
      <c r="L24" s="315">
        <v>28.575000000000003</v>
      </c>
      <c r="M24" s="317">
        <f>SUM(I24:L24)</f>
        <v>324.852</v>
      </c>
      <c r="N24" s="320">
        <f>IF(ISERROR(G24/M24-1),"         /0",(G24/M24-1))</f>
        <v>-0.2878911011783827</v>
      </c>
      <c r="O24" s="314">
        <v>880.156</v>
      </c>
      <c r="P24" s="315">
        <v>1371.775</v>
      </c>
      <c r="Q24" s="316">
        <v>86.84599999999998</v>
      </c>
      <c r="R24" s="315">
        <v>112.74099999999996</v>
      </c>
      <c r="S24" s="317">
        <f>SUM(O24:R24)</f>
        <v>2451.518</v>
      </c>
      <c r="T24" s="318">
        <f>S24/$S$9</f>
        <v>0.009471231894310409</v>
      </c>
      <c r="U24" s="319">
        <v>615.7439999999998</v>
      </c>
      <c r="V24" s="315">
        <v>1198.5480000000002</v>
      </c>
      <c r="W24" s="316">
        <v>125.276</v>
      </c>
      <c r="X24" s="315">
        <v>176.54899999999998</v>
      </c>
      <c r="Y24" s="317">
        <f>SUM(U24:X24)</f>
        <v>2116.117</v>
      </c>
      <c r="Z24" s="321">
        <f>IF(ISERROR(S24/Y24-1),"         /0",IF(S24/Y24&gt;5,"  *  ",(S24/Y24-1)))</f>
        <v>0.1584983249980978</v>
      </c>
    </row>
    <row r="25" spans="1:26" ht="18.75" customHeight="1">
      <c r="A25" s="362" t="s">
        <v>407</v>
      </c>
      <c r="B25" s="363" t="s">
        <v>408</v>
      </c>
      <c r="C25" s="314">
        <v>52.64</v>
      </c>
      <c r="D25" s="315">
        <v>160.184</v>
      </c>
      <c r="E25" s="316">
        <v>0.952</v>
      </c>
      <c r="F25" s="315">
        <v>1.668</v>
      </c>
      <c r="G25" s="317">
        <f>SUM(C25:F25)</f>
        <v>215.44400000000002</v>
      </c>
      <c r="H25" s="318">
        <f>G25/$G$9</f>
        <v>0.0073344216790258866</v>
      </c>
      <c r="I25" s="319">
        <v>196.28599999999997</v>
      </c>
      <c r="J25" s="315">
        <v>148.10199999999998</v>
      </c>
      <c r="K25" s="316">
        <v>0.125</v>
      </c>
      <c r="L25" s="315">
        <v>0.44999999999999996</v>
      </c>
      <c r="M25" s="317">
        <f>SUM(I25:L25)</f>
        <v>344.9629999999999</v>
      </c>
      <c r="N25" s="320">
        <f>IF(ISERROR(G25/M25-1),"         /0",(G25/M25-1))</f>
        <v>-0.3754576577777905</v>
      </c>
      <c r="O25" s="314">
        <v>843.6590000000002</v>
      </c>
      <c r="P25" s="315">
        <v>1405.479</v>
      </c>
      <c r="Q25" s="316">
        <v>2.557</v>
      </c>
      <c r="R25" s="315">
        <v>7.914</v>
      </c>
      <c r="S25" s="317">
        <f>SUM(O25:R25)</f>
        <v>2259.6090000000004</v>
      </c>
      <c r="T25" s="318">
        <f>S25/$S$9</f>
        <v>0.008729807747473546</v>
      </c>
      <c r="U25" s="319">
        <v>1401.3110000000001</v>
      </c>
      <c r="V25" s="315">
        <v>1296.203</v>
      </c>
      <c r="W25" s="316">
        <v>5.323999999999998</v>
      </c>
      <c r="X25" s="315">
        <v>9.888999999999998</v>
      </c>
      <c r="Y25" s="317">
        <f>SUM(U25:X25)</f>
        <v>2712.7270000000003</v>
      </c>
      <c r="Z25" s="321">
        <f>IF(ISERROR(S25/Y25-1),"         /0",IF(S25/Y25&gt;5,"  *  ",(S25/Y25-1)))</f>
        <v>-0.16703413207447704</v>
      </c>
    </row>
    <row r="26" spans="1:26" ht="18.75" customHeight="1">
      <c r="A26" s="362" t="s">
        <v>415</v>
      </c>
      <c r="B26" s="363" t="s">
        <v>416</v>
      </c>
      <c r="C26" s="314">
        <v>30.727</v>
      </c>
      <c r="D26" s="315">
        <v>135.86200000000002</v>
      </c>
      <c r="E26" s="316">
        <v>1.3860000000000001</v>
      </c>
      <c r="F26" s="315">
        <v>4.349</v>
      </c>
      <c r="G26" s="317">
        <f>SUM(C26:F26)</f>
        <v>172.324</v>
      </c>
      <c r="H26" s="318">
        <f>G26/$G$9</f>
        <v>0.005866475192701848</v>
      </c>
      <c r="I26" s="319">
        <v>48.086</v>
      </c>
      <c r="J26" s="315">
        <v>155.167</v>
      </c>
      <c r="K26" s="316">
        <v>0</v>
      </c>
      <c r="L26" s="315">
        <v>6.982</v>
      </c>
      <c r="M26" s="317">
        <f>SUM(I26:L26)</f>
        <v>210.23499999999999</v>
      </c>
      <c r="N26" s="320">
        <f>IF(ISERROR(G26/M26-1),"         /0",(G26/M26-1))</f>
        <v>-0.18032677717791978</v>
      </c>
      <c r="O26" s="314">
        <v>332.904</v>
      </c>
      <c r="P26" s="315">
        <v>1234.461</v>
      </c>
      <c r="Q26" s="316">
        <v>8.931</v>
      </c>
      <c r="R26" s="315">
        <v>20.28</v>
      </c>
      <c r="S26" s="317">
        <f>SUM(O26:R26)</f>
        <v>1596.576</v>
      </c>
      <c r="T26" s="318">
        <f>S26/$S$9</f>
        <v>0.00616823597986657</v>
      </c>
      <c r="U26" s="319">
        <v>402.78000000000003</v>
      </c>
      <c r="V26" s="315">
        <v>1309.194</v>
      </c>
      <c r="W26" s="316">
        <v>10.934999999999999</v>
      </c>
      <c r="X26" s="315">
        <v>16.601999999999997</v>
      </c>
      <c r="Y26" s="317">
        <f>SUM(U26:X26)</f>
        <v>1739.511</v>
      </c>
      <c r="Z26" s="321">
        <f>IF(ISERROR(S26/Y26-1),"         /0",IF(S26/Y26&gt;5,"  *  ",(S26/Y26-1)))</f>
        <v>-0.08216964422760187</v>
      </c>
    </row>
    <row r="27" spans="1:26" ht="18.75" customHeight="1">
      <c r="A27" s="362" t="s">
        <v>430</v>
      </c>
      <c r="B27" s="363" t="s">
        <v>431</v>
      </c>
      <c r="C27" s="314">
        <v>46.88700000000001</v>
      </c>
      <c r="D27" s="315">
        <v>115.732</v>
      </c>
      <c r="E27" s="316">
        <v>1.944</v>
      </c>
      <c r="F27" s="315">
        <v>7.342</v>
      </c>
      <c r="G27" s="317">
        <f t="shared" si="15"/>
        <v>171.905</v>
      </c>
      <c r="H27" s="318">
        <f t="shared" si="1"/>
        <v>0.0058522110559261105</v>
      </c>
      <c r="I27" s="319">
        <v>50.538000000000004</v>
      </c>
      <c r="J27" s="315">
        <v>162.578</v>
      </c>
      <c r="K27" s="316">
        <v>0.749</v>
      </c>
      <c r="L27" s="315">
        <v>0.403</v>
      </c>
      <c r="M27" s="317">
        <f t="shared" si="16"/>
        <v>214.268</v>
      </c>
      <c r="N27" s="320">
        <f t="shared" si="17"/>
        <v>-0.19771034405510857</v>
      </c>
      <c r="O27" s="314">
        <v>380.26800000000003</v>
      </c>
      <c r="P27" s="315">
        <v>1087.6760000000002</v>
      </c>
      <c r="Q27" s="316">
        <v>6.517000000000001</v>
      </c>
      <c r="R27" s="315">
        <v>10.238</v>
      </c>
      <c r="S27" s="317">
        <f t="shared" si="18"/>
        <v>1484.6990000000003</v>
      </c>
      <c r="T27" s="318">
        <f t="shared" si="5"/>
        <v>0.005736008677990849</v>
      </c>
      <c r="U27" s="319">
        <v>447.935</v>
      </c>
      <c r="V27" s="315">
        <v>1324.597</v>
      </c>
      <c r="W27" s="316">
        <v>2.742</v>
      </c>
      <c r="X27" s="315">
        <v>6.539</v>
      </c>
      <c r="Y27" s="317">
        <f t="shared" si="19"/>
        <v>1781.8129999999999</v>
      </c>
      <c r="Z27" s="321">
        <f t="shared" si="20"/>
        <v>-0.1667481379920337</v>
      </c>
    </row>
    <row r="28" spans="1:26" ht="18.75" customHeight="1">
      <c r="A28" s="362" t="s">
        <v>444</v>
      </c>
      <c r="B28" s="363" t="s">
        <v>445</v>
      </c>
      <c r="C28" s="314">
        <v>0.08900000000000001</v>
      </c>
      <c r="D28" s="315">
        <v>3.221</v>
      </c>
      <c r="E28" s="316">
        <v>39.958</v>
      </c>
      <c r="F28" s="315">
        <v>81</v>
      </c>
      <c r="G28" s="317">
        <f t="shared" si="15"/>
        <v>124.268</v>
      </c>
      <c r="H28" s="318">
        <f t="shared" si="1"/>
        <v>0.004230491047368174</v>
      </c>
      <c r="I28" s="319">
        <v>42.578</v>
      </c>
      <c r="J28" s="315">
        <v>93.183</v>
      </c>
      <c r="K28" s="316">
        <v>1.9619999999999997</v>
      </c>
      <c r="L28" s="315">
        <v>2.2760000000000002</v>
      </c>
      <c r="M28" s="317">
        <f t="shared" si="16"/>
        <v>139.99900000000002</v>
      </c>
      <c r="N28" s="320" t="s">
        <v>45</v>
      </c>
      <c r="O28" s="314">
        <v>104.944</v>
      </c>
      <c r="P28" s="315">
        <v>172.66799999999998</v>
      </c>
      <c r="Q28" s="316">
        <v>431.46699999999987</v>
      </c>
      <c r="R28" s="315">
        <v>553.5339999999999</v>
      </c>
      <c r="S28" s="317">
        <f t="shared" si="18"/>
        <v>1262.6129999999998</v>
      </c>
      <c r="T28" s="318">
        <f t="shared" si="5"/>
        <v>0.004877998250786226</v>
      </c>
      <c r="U28" s="319">
        <v>202.539</v>
      </c>
      <c r="V28" s="315">
        <v>442.524</v>
      </c>
      <c r="W28" s="316">
        <v>251.23400000000007</v>
      </c>
      <c r="X28" s="315">
        <v>48.68700000000001</v>
      </c>
      <c r="Y28" s="317">
        <f t="shared" si="19"/>
        <v>944.984</v>
      </c>
      <c r="Z28" s="321">
        <f t="shared" si="20"/>
        <v>0.3361210348535</v>
      </c>
    </row>
    <row r="29" spans="1:26" ht="18.75" customHeight="1">
      <c r="A29" s="362" t="s">
        <v>422</v>
      </c>
      <c r="B29" s="363" t="s">
        <v>423</v>
      </c>
      <c r="C29" s="314">
        <v>23.654</v>
      </c>
      <c r="D29" s="315">
        <v>94.744</v>
      </c>
      <c r="E29" s="316">
        <v>0.366</v>
      </c>
      <c r="F29" s="315">
        <v>0.086</v>
      </c>
      <c r="G29" s="317">
        <f t="shared" si="15"/>
        <v>118.85</v>
      </c>
      <c r="H29" s="318">
        <f t="shared" si="1"/>
        <v>0.004046044524573562</v>
      </c>
      <c r="I29" s="319">
        <v>28.354000000000003</v>
      </c>
      <c r="J29" s="315">
        <v>107.362</v>
      </c>
      <c r="K29" s="316">
        <v>0.34</v>
      </c>
      <c r="L29" s="315">
        <v>0.268</v>
      </c>
      <c r="M29" s="317">
        <f t="shared" si="16"/>
        <v>136.324</v>
      </c>
      <c r="N29" s="320">
        <f t="shared" si="17"/>
        <v>-0.12817992429799607</v>
      </c>
      <c r="O29" s="314">
        <v>238.357</v>
      </c>
      <c r="P29" s="315">
        <v>928.8389999999999</v>
      </c>
      <c r="Q29" s="316">
        <v>4.182999999999998</v>
      </c>
      <c r="R29" s="315">
        <v>2.877999999999999</v>
      </c>
      <c r="S29" s="317">
        <f t="shared" si="18"/>
        <v>1174.2569999999998</v>
      </c>
      <c r="T29" s="318">
        <f t="shared" si="5"/>
        <v>0.004536642337734112</v>
      </c>
      <c r="U29" s="319">
        <v>250.739</v>
      </c>
      <c r="V29" s="315">
        <v>859.8380000000002</v>
      </c>
      <c r="W29" s="316">
        <v>3.9649999999999994</v>
      </c>
      <c r="X29" s="315">
        <v>3.773</v>
      </c>
      <c r="Y29" s="317">
        <f t="shared" si="19"/>
        <v>1118.315</v>
      </c>
      <c r="Z29" s="321">
        <f t="shared" si="20"/>
        <v>0.050023472814010095</v>
      </c>
    </row>
    <row r="30" spans="1:26" ht="18.75" customHeight="1">
      <c r="A30" s="362" t="s">
        <v>413</v>
      </c>
      <c r="B30" s="363" t="s">
        <v>414</v>
      </c>
      <c r="C30" s="314">
        <v>21.502</v>
      </c>
      <c r="D30" s="315">
        <v>7.505</v>
      </c>
      <c r="E30" s="316">
        <v>43.824</v>
      </c>
      <c r="F30" s="315">
        <v>31.14600000000001</v>
      </c>
      <c r="G30" s="317">
        <f t="shared" si="15"/>
        <v>103.977</v>
      </c>
      <c r="H30" s="318">
        <f t="shared" si="1"/>
        <v>0.003539718733963696</v>
      </c>
      <c r="I30" s="319">
        <v>62.441</v>
      </c>
      <c r="J30" s="315">
        <v>28.802999999999997</v>
      </c>
      <c r="K30" s="316">
        <v>64.749</v>
      </c>
      <c r="L30" s="315">
        <v>39.94599999999999</v>
      </c>
      <c r="M30" s="317">
        <f t="shared" si="16"/>
        <v>195.939</v>
      </c>
      <c r="N30" s="320">
        <f t="shared" si="17"/>
        <v>-0.46933994763676445</v>
      </c>
      <c r="O30" s="314">
        <v>369.6209999999999</v>
      </c>
      <c r="P30" s="315">
        <v>190.811</v>
      </c>
      <c r="Q30" s="316">
        <v>434.1869999999999</v>
      </c>
      <c r="R30" s="315">
        <v>373.4630000000002</v>
      </c>
      <c r="S30" s="317">
        <f t="shared" si="18"/>
        <v>1368.0819999999999</v>
      </c>
      <c r="T30" s="318">
        <f t="shared" si="5"/>
        <v>0.00528546878808639</v>
      </c>
      <c r="U30" s="319">
        <v>1047.2210000000002</v>
      </c>
      <c r="V30" s="315">
        <v>909.7229999999996</v>
      </c>
      <c r="W30" s="316">
        <v>520.8399999999998</v>
      </c>
      <c r="X30" s="315">
        <v>386.5930000000002</v>
      </c>
      <c r="Y30" s="317">
        <f t="shared" si="19"/>
        <v>2864.377</v>
      </c>
      <c r="Z30" s="321">
        <f t="shared" si="20"/>
        <v>-0.5223806084185147</v>
      </c>
    </row>
    <row r="31" spans="1:26" ht="18.75" customHeight="1">
      <c r="A31" s="362" t="s">
        <v>440</v>
      </c>
      <c r="B31" s="363" t="s">
        <v>441</v>
      </c>
      <c r="C31" s="314">
        <v>42.721</v>
      </c>
      <c r="D31" s="315">
        <v>40.037</v>
      </c>
      <c r="E31" s="316">
        <v>0.006</v>
      </c>
      <c r="F31" s="315">
        <v>0.008</v>
      </c>
      <c r="G31" s="317">
        <f t="shared" si="15"/>
        <v>82.77199999999999</v>
      </c>
      <c r="H31" s="318">
        <f t="shared" si="1"/>
        <v>0.0028178308572823127</v>
      </c>
      <c r="I31" s="319">
        <v>45.209</v>
      </c>
      <c r="J31" s="315">
        <v>35.536</v>
      </c>
      <c r="K31" s="316">
        <v>0.723</v>
      </c>
      <c r="L31" s="315">
        <v>0.727</v>
      </c>
      <c r="M31" s="317">
        <f t="shared" si="16"/>
        <v>82.19500000000001</v>
      </c>
      <c r="N31" s="320">
        <f t="shared" si="17"/>
        <v>0.007019891720907445</v>
      </c>
      <c r="O31" s="314">
        <v>336.088</v>
      </c>
      <c r="P31" s="315">
        <v>310.80699999999996</v>
      </c>
      <c r="Q31" s="316">
        <v>1.644</v>
      </c>
      <c r="R31" s="315">
        <v>11.286</v>
      </c>
      <c r="S31" s="317">
        <f t="shared" si="18"/>
        <v>659.8249999999999</v>
      </c>
      <c r="T31" s="318">
        <f t="shared" si="5"/>
        <v>0.002549177931658411</v>
      </c>
      <c r="U31" s="319">
        <v>408.62800000000004</v>
      </c>
      <c r="V31" s="315">
        <v>325.60299999999995</v>
      </c>
      <c r="W31" s="316">
        <v>1.3980000000000001</v>
      </c>
      <c r="X31" s="315">
        <v>5.279000000000001</v>
      </c>
      <c r="Y31" s="317">
        <f t="shared" si="19"/>
        <v>740.908</v>
      </c>
      <c r="Z31" s="321">
        <f t="shared" si="20"/>
        <v>-0.1094373390488429</v>
      </c>
    </row>
    <row r="32" spans="1:26" ht="18.75" customHeight="1">
      <c r="A32" s="362" t="s">
        <v>496</v>
      </c>
      <c r="B32" s="363" t="s">
        <v>497</v>
      </c>
      <c r="C32" s="314">
        <v>0</v>
      </c>
      <c r="D32" s="315">
        <v>0</v>
      </c>
      <c r="E32" s="316">
        <v>40.907</v>
      </c>
      <c r="F32" s="315">
        <v>40.697</v>
      </c>
      <c r="G32" s="317">
        <f t="shared" si="15"/>
        <v>81.604</v>
      </c>
      <c r="H32" s="318">
        <f t="shared" si="1"/>
        <v>0.002778068299396727</v>
      </c>
      <c r="I32" s="319"/>
      <c r="J32" s="315"/>
      <c r="K32" s="316">
        <v>27.441</v>
      </c>
      <c r="L32" s="315">
        <v>26.491</v>
      </c>
      <c r="M32" s="317">
        <f t="shared" si="16"/>
        <v>53.932</v>
      </c>
      <c r="N32" s="320">
        <f t="shared" si="17"/>
        <v>0.5130905584810501</v>
      </c>
      <c r="O32" s="314">
        <v>0</v>
      </c>
      <c r="P32" s="315">
        <v>0</v>
      </c>
      <c r="Q32" s="316">
        <v>370.741</v>
      </c>
      <c r="R32" s="315">
        <v>359.866</v>
      </c>
      <c r="S32" s="317">
        <f t="shared" si="18"/>
        <v>730.607</v>
      </c>
      <c r="T32" s="318">
        <f t="shared" si="5"/>
        <v>0.0028226381860571464</v>
      </c>
      <c r="U32" s="319">
        <v>0</v>
      </c>
      <c r="V32" s="315">
        <v>0</v>
      </c>
      <c r="W32" s="316">
        <v>30.998</v>
      </c>
      <c r="X32" s="315">
        <v>27.922</v>
      </c>
      <c r="Y32" s="317">
        <f t="shared" si="19"/>
        <v>58.92</v>
      </c>
      <c r="Z32" s="321" t="str">
        <f t="shared" si="20"/>
        <v>  *  </v>
      </c>
    </row>
    <row r="33" spans="1:26" ht="18.75" customHeight="1">
      <c r="A33" s="362" t="s">
        <v>458</v>
      </c>
      <c r="B33" s="363" t="s">
        <v>459</v>
      </c>
      <c r="C33" s="314">
        <v>0.126</v>
      </c>
      <c r="D33" s="315">
        <v>4.237</v>
      </c>
      <c r="E33" s="316">
        <v>33.633</v>
      </c>
      <c r="F33" s="315">
        <v>37.32600000000001</v>
      </c>
      <c r="G33" s="317">
        <f t="shared" si="15"/>
        <v>75.322</v>
      </c>
      <c r="H33" s="318">
        <f t="shared" si="1"/>
        <v>0.002564208377618257</v>
      </c>
      <c r="I33" s="319">
        <v>0.279</v>
      </c>
      <c r="J33" s="315">
        <v>4.627</v>
      </c>
      <c r="K33" s="316">
        <v>36.57199999999999</v>
      </c>
      <c r="L33" s="315">
        <v>48.668</v>
      </c>
      <c r="M33" s="317">
        <f t="shared" si="16"/>
        <v>90.14599999999999</v>
      </c>
      <c r="N33" s="320">
        <f t="shared" si="17"/>
        <v>-0.16444434583897216</v>
      </c>
      <c r="O33" s="314">
        <v>5.7170000000000005</v>
      </c>
      <c r="P33" s="315">
        <v>52.50300000000001</v>
      </c>
      <c r="Q33" s="316">
        <v>364.6350000000002</v>
      </c>
      <c r="R33" s="315">
        <v>337.1959999999999</v>
      </c>
      <c r="S33" s="317">
        <f t="shared" si="18"/>
        <v>760.0510000000002</v>
      </c>
      <c r="T33" s="318">
        <f t="shared" si="5"/>
        <v>0.002936392583086284</v>
      </c>
      <c r="U33" s="319">
        <v>17.828000000000003</v>
      </c>
      <c r="V33" s="315">
        <v>38.44600000000001</v>
      </c>
      <c r="W33" s="316">
        <v>334.99200000000013</v>
      </c>
      <c r="X33" s="315">
        <v>373.56900000000013</v>
      </c>
      <c r="Y33" s="317">
        <f t="shared" si="19"/>
        <v>764.8350000000003</v>
      </c>
      <c r="Z33" s="321">
        <f t="shared" si="20"/>
        <v>-0.006254943876784047</v>
      </c>
    </row>
    <row r="34" spans="1:26" ht="18.75" customHeight="1">
      <c r="A34" s="362" t="s">
        <v>448</v>
      </c>
      <c r="B34" s="363" t="s">
        <v>449</v>
      </c>
      <c r="C34" s="314">
        <v>4.767</v>
      </c>
      <c r="D34" s="315">
        <v>60.749</v>
      </c>
      <c r="E34" s="316">
        <v>0.612</v>
      </c>
      <c r="F34" s="315">
        <v>6.805</v>
      </c>
      <c r="G34" s="317">
        <f t="shared" si="15"/>
        <v>72.93299999999999</v>
      </c>
      <c r="H34" s="318">
        <f t="shared" si="1"/>
        <v>0.002482878967696454</v>
      </c>
      <c r="I34" s="319">
        <v>4.19</v>
      </c>
      <c r="J34" s="315">
        <v>42.732</v>
      </c>
      <c r="K34" s="316">
        <v>1.3230000000000002</v>
      </c>
      <c r="L34" s="315">
        <v>3.683</v>
      </c>
      <c r="M34" s="317">
        <f t="shared" si="16"/>
        <v>51.928</v>
      </c>
      <c r="N34" s="320">
        <f t="shared" si="17"/>
        <v>0.40450238792173776</v>
      </c>
      <c r="O34" s="314">
        <v>49.417</v>
      </c>
      <c r="P34" s="315">
        <v>399.39200000000005</v>
      </c>
      <c r="Q34" s="316">
        <v>4.871999999999999</v>
      </c>
      <c r="R34" s="315">
        <v>14.136999999999997</v>
      </c>
      <c r="S34" s="317">
        <f t="shared" si="18"/>
        <v>467.8180000000001</v>
      </c>
      <c r="T34" s="318">
        <f t="shared" si="5"/>
        <v>0.0018073751701323454</v>
      </c>
      <c r="U34" s="319">
        <v>42.724999999999994</v>
      </c>
      <c r="V34" s="315">
        <v>282.942</v>
      </c>
      <c r="W34" s="316">
        <v>14.322000000000001</v>
      </c>
      <c r="X34" s="315">
        <v>22.629000000000005</v>
      </c>
      <c r="Y34" s="317">
        <f t="shared" si="19"/>
        <v>362.61800000000005</v>
      </c>
      <c r="Z34" s="321">
        <f t="shared" si="20"/>
        <v>0.2901124599440734</v>
      </c>
    </row>
    <row r="35" spans="1:26" ht="18.75" customHeight="1">
      <c r="A35" s="362" t="s">
        <v>498</v>
      </c>
      <c r="B35" s="363" t="s">
        <v>499</v>
      </c>
      <c r="C35" s="314">
        <v>3.21</v>
      </c>
      <c r="D35" s="315">
        <v>38.83</v>
      </c>
      <c r="E35" s="316">
        <v>5.619999999999999</v>
      </c>
      <c r="F35" s="315">
        <v>22.845000000000002</v>
      </c>
      <c r="G35" s="317">
        <f t="shared" si="15"/>
        <v>70.505</v>
      </c>
      <c r="H35" s="318">
        <f t="shared" si="1"/>
        <v>0.002400221869626075</v>
      </c>
      <c r="I35" s="319">
        <v>22.61</v>
      </c>
      <c r="J35" s="315">
        <v>64.96000000000001</v>
      </c>
      <c r="K35" s="316">
        <v>0</v>
      </c>
      <c r="L35" s="315">
        <v>0.15</v>
      </c>
      <c r="M35" s="317">
        <f t="shared" si="16"/>
        <v>87.72000000000001</v>
      </c>
      <c r="N35" s="320" t="s">
        <v>45</v>
      </c>
      <c r="O35" s="314">
        <v>36.87999999999999</v>
      </c>
      <c r="P35" s="315">
        <v>281.48699999999997</v>
      </c>
      <c r="Q35" s="316">
        <v>119.77999999999997</v>
      </c>
      <c r="R35" s="315">
        <v>312.1320000000001</v>
      </c>
      <c r="S35" s="317">
        <f t="shared" si="18"/>
        <v>750.279</v>
      </c>
      <c r="T35" s="318">
        <f t="shared" si="5"/>
        <v>0.002898639289791598</v>
      </c>
      <c r="U35" s="319">
        <v>76.23</v>
      </c>
      <c r="V35" s="315">
        <v>346.12</v>
      </c>
      <c r="W35" s="316">
        <v>22.22</v>
      </c>
      <c r="X35" s="315">
        <v>39.867</v>
      </c>
      <c r="Y35" s="317">
        <f t="shared" si="19"/>
        <v>484.43700000000007</v>
      </c>
      <c r="Z35" s="321">
        <f t="shared" si="20"/>
        <v>0.5487648548727697</v>
      </c>
    </row>
    <row r="36" spans="1:26" ht="18.75" customHeight="1">
      <c r="A36" s="362" t="s">
        <v>419</v>
      </c>
      <c r="B36" s="363" t="s">
        <v>420</v>
      </c>
      <c r="C36" s="314">
        <v>1.2719999999999998</v>
      </c>
      <c r="D36" s="315">
        <v>7.1899999999999995</v>
      </c>
      <c r="E36" s="316">
        <v>29.527000000000005</v>
      </c>
      <c r="F36" s="315">
        <v>29.477</v>
      </c>
      <c r="G36" s="317">
        <f t="shared" si="15"/>
        <v>67.46600000000001</v>
      </c>
      <c r="H36" s="318">
        <f t="shared" si="1"/>
        <v>0.002296764323894657</v>
      </c>
      <c r="I36" s="319">
        <v>12.141000000000002</v>
      </c>
      <c r="J36" s="315">
        <v>24.924</v>
      </c>
      <c r="K36" s="316">
        <v>27.638</v>
      </c>
      <c r="L36" s="315">
        <v>28.378</v>
      </c>
      <c r="M36" s="317">
        <f t="shared" si="16"/>
        <v>93.081</v>
      </c>
      <c r="N36" s="320">
        <f t="shared" si="17"/>
        <v>-0.27519042554334394</v>
      </c>
      <c r="O36" s="314">
        <v>36.524000000000015</v>
      </c>
      <c r="P36" s="315">
        <v>81.729</v>
      </c>
      <c r="Q36" s="316">
        <v>275.53800000000007</v>
      </c>
      <c r="R36" s="315">
        <v>284.95400000000006</v>
      </c>
      <c r="S36" s="317">
        <f t="shared" si="18"/>
        <v>678.7450000000001</v>
      </c>
      <c r="T36" s="318">
        <f t="shared" si="5"/>
        <v>0.002622273747165519</v>
      </c>
      <c r="U36" s="319">
        <v>38.794</v>
      </c>
      <c r="V36" s="315">
        <v>119.86899999999999</v>
      </c>
      <c r="W36" s="316">
        <v>195.0050000000002</v>
      </c>
      <c r="X36" s="315">
        <v>229.58699999999993</v>
      </c>
      <c r="Y36" s="317">
        <f t="shared" si="19"/>
        <v>583.2550000000001</v>
      </c>
      <c r="Z36" s="321">
        <f t="shared" si="20"/>
        <v>0.16371912799718813</v>
      </c>
    </row>
    <row r="37" spans="1:26" ht="18.75" customHeight="1">
      <c r="A37" s="362" t="s">
        <v>500</v>
      </c>
      <c r="B37" s="363" t="s">
        <v>501</v>
      </c>
      <c r="C37" s="314">
        <v>28.46</v>
      </c>
      <c r="D37" s="315">
        <v>27.61</v>
      </c>
      <c r="E37" s="316">
        <v>5.779</v>
      </c>
      <c r="F37" s="315">
        <v>2.6069999999999998</v>
      </c>
      <c r="G37" s="317">
        <f>SUM(C37:F37)</f>
        <v>64.456</v>
      </c>
      <c r="H37" s="318">
        <f>G37/$G$9</f>
        <v>0.002194294033453206</v>
      </c>
      <c r="I37" s="319">
        <v>42.2</v>
      </c>
      <c r="J37" s="315">
        <v>45.7</v>
      </c>
      <c r="K37" s="316">
        <v>25.87</v>
      </c>
      <c r="L37" s="315">
        <v>13.126</v>
      </c>
      <c r="M37" s="317">
        <f>SUM(I37:L37)</f>
        <v>126.89600000000002</v>
      </c>
      <c r="N37" s="320">
        <f>IF(ISERROR(G37/M37-1),"         /0",(G37/M37-1))</f>
        <v>-0.49205648720211825</v>
      </c>
      <c r="O37" s="314">
        <v>302.5299999999998</v>
      </c>
      <c r="P37" s="315">
        <v>405.27200000000005</v>
      </c>
      <c r="Q37" s="316">
        <v>78.52099999999999</v>
      </c>
      <c r="R37" s="315">
        <v>46.612</v>
      </c>
      <c r="S37" s="317">
        <f>SUM(O37:R37)</f>
        <v>832.9349999999998</v>
      </c>
      <c r="T37" s="318">
        <f>S37/$S$9</f>
        <v>0.0032179737362268757</v>
      </c>
      <c r="U37" s="319">
        <v>286.37</v>
      </c>
      <c r="V37" s="315">
        <v>295.53</v>
      </c>
      <c r="W37" s="316">
        <v>273.163</v>
      </c>
      <c r="X37" s="315">
        <v>227.984</v>
      </c>
      <c r="Y37" s="317">
        <f>SUM(U37:X37)</f>
        <v>1083.047</v>
      </c>
      <c r="Z37" s="321">
        <f>IF(ISERROR(S37/Y37-1),"         /0",IF(S37/Y37&gt;5,"  *  ",(S37/Y37-1)))</f>
        <v>-0.2309336529254965</v>
      </c>
    </row>
    <row r="38" spans="1:26" ht="18.75" customHeight="1">
      <c r="A38" s="362" t="s">
        <v>502</v>
      </c>
      <c r="B38" s="363" t="s">
        <v>502</v>
      </c>
      <c r="C38" s="314">
        <v>30.979999999999997</v>
      </c>
      <c r="D38" s="315">
        <v>30.073</v>
      </c>
      <c r="E38" s="316">
        <v>0.33999999999999997</v>
      </c>
      <c r="F38" s="315">
        <v>0.165</v>
      </c>
      <c r="G38" s="317">
        <f t="shared" si="15"/>
        <v>61.558</v>
      </c>
      <c r="H38" s="318">
        <f t="shared" si="1"/>
        <v>0.0020956365910281814</v>
      </c>
      <c r="I38" s="319">
        <v>31.6</v>
      </c>
      <c r="J38" s="315">
        <v>44.17</v>
      </c>
      <c r="K38" s="316">
        <v>0.115</v>
      </c>
      <c r="L38" s="315">
        <v>0.155</v>
      </c>
      <c r="M38" s="317">
        <f t="shared" si="16"/>
        <v>76.04</v>
      </c>
      <c r="N38" s="320" t="s">
        <v>45</v>
      </c>
      <c r="O38" s="314">
        <v>177.09599999999998</v>
      </c>
      <c r="P38" s="315">
        <v>165.0339999999999</v>
      </c>
      <c r="Q38" s="316">
        <v>106.444</v>
      </c>
      <c r="R38" s="315">
        <v>37.093</v>
      </c>
      <c r="S38" s="317">
        <f t="shared" si="18"/>
        <v>485.6669999999999</v>
      </c>
      <c r="T38" s="318">
        <f t="shared" si="5"/>
        <v>0.001876333267964605</v>
      </c>
      <c r="U38" s="319">
        <v>313.86500000000007</v>
      </c>
      <c r="V38" s="315">
        <v>349.89799999999997</v>
      </c>
      <c r="W38" s="316">
        <v>2.104</v>
      </c>
      <c r="X38" s="315">
        <v>2.052</v>
      </c>
      <c r="Y38" s="317">
        <f t="shared" si="19"/>
        <v>667.9190000000001</v>
      </c>
      <c r="Z38" s="321">
        <f t="shared" si="20"/>
        <v>-0.27286542230420174</v>
      </c>
    </row>
    <row r="39" spans="1:26" ht="18.75" customHeight="1">
      <c r="A39" s="362" t="s">
        <v>503</v>
      </c>
      <c r="B39" s="363" t="s">
        <v>503</v>
      </c>
      <c r="C39" s="314">
        <v>16.46</v>
      </c>
      <c r="D39" s="315">
        <v>37</v>
      </c>
      <c r="E39" s="316">
        <v>0.661</v>
      </c>
      <c r="F39" s="315">
        <v>1.1</v>
      </c>
      <c r="G39" s="317">
        <f t="shared" si="15"/>
        <v>55.221000000000004</v>
      </c>
      <c r="H39" s="318">
        <f t="shared" si="1"/>
        <v>0.0018799042885273597</v>
      </c>
      <c r="I39" s="319">
        <v>43.06</v>
      </c>
      <c r="J39" s="315">
        <v>57.980000000000004</v>
      </c>
      <c r="K39" s="316">
        <v>0.195</v>
      </c>
      <c r="L39" s="315">
        <v>0.315</v>
      </c>
      <c r="M39" s="317">
        <f t="shared" si="16"/>
        <v>101.55</v>
      </c>
      <c r="N39" s="320">
        <f t="shared" si="17"/>
        <v>-0.45621861152141796</v>
      </c>
      <c r="O39" s="314">
        <v>74.91</v>
      </c>
      <c r="P39" s="315">
        <v>197.714</v>
      </c>
      <c r="Q39" s="316">
        <v>41.343999999999994</v>
      </c>
      <c r="R39" s="315">
        <v>156.153</v>
      </c>
      <c r="S39" s="317">
        <f t="shared" si="18"/>
        <v>470.121</v>
      </c>
      <c r="T39" s="318">
        <f t="shared" si="5"/>
        <v>0.0018162726153285855</v>
      </c>
      <c r="U39" s="319">
        <v>316.39</v>
      </c>
      <c r="V39" s="315">
        <v>410.6120000000001</v>
      </c>
      <c r="W39" s="316">
        <v>3.07</v>
      </c>
      <c r="X39" s="315">
        <v>5.576</v>
      </c>
      <c r="Y39" s="317">
        <f t="shared" si="19"/>
        <v>735.6480000000001</v>
      </c>
      <c r="Z39" s="321">
        <f t="shared" si="20"/>
        <v>-0.36094300535038515</v>
      </c>
    </row>
    <row r="40" spans="1:26" ht="18.75" customHeight="1">
      <c r="A40" s="362" t="s">
        <v>471</v>
      </c>
      <c r="B40" s="363" t="s">
        <v>490</v>
      </c>
      <c r="C40" s="314">
        <v>0</v>
      </c>
      <c r="D40" s="315">
        <v>0</v>
      </c>
      <c r="E40" s="316">
        <v>20.938</v>
      </c>
      <c r="F40" s="315">
        <v>33.283</v>
      </c>
      <c r="G40" s="317">
        <f t="shared" si="15"/>
        <v>54.221000000000004</v>
      </c>
      <c r="H40" s="318">
        <f t="shared" si="1"/>
        <v>0.0018458610026664125</v>
      </c>
      <c r="I40" s="319"/>
      <c r="J40" s="315"/>
      <c r="K40" s="316">
        <v>47.35700000000001</v>
      </c>
      <c r="L40" s="315">
        <v>50.28200000000001</v>
      </c>
      <c r="M40" s="317">
        <f t="shared" si="16"/>
        <v>97.63900000000002</v>
      </c>
      <c r="N40" s="320">
        <f t="shared" si="17"/>
        <v>-0.4446788680752569</v>
      </c>
      <c r="O40" s="314">
        <v>492.9900000000001</v>
      </c>
      <c r="P40" s="315">
        <v>4.37</v>
      </c>
      <c r="Q40" s="316">
        <v>235.1410000000001</v>
      </c>
      <c r="R40" s="315">
        <v>304.24400000000014</v>
      </c>
      <c r="S40" s="317">
        <f t="shared" si="18"/>
        <v>1036.7450000000003</v>
      </c>
      <c r="T40" s="318">
        <f t="shared" si="5"/>
        <v>0.004005376387310576</v>
      </c>
      <c r="U40" s="319">
        <v>69.51</v>
      </c>
      <c r="V40" s="315">
        <v>22.549999999999997</v>
      </c>
      <c r="W40" s="316">
        <v>301.07</v>
      </c>
      <c r="X40" s="315">
        <v>345.34399999999994</v>
      </c>
      <c r="Y40" s="317">
        <f t="shared" si="19"/>
        <v>738.4739999999999</v>
      </c>
      <c r="Z40" s="321">
        <f t="shared" si="20"/>
        <v>0.40390182998995283</v>
      </c>
    </row>
    <row r="41" spans="1:26" ht="18.75" customHeight="1">
      <c r="A41" s="362" t="s">
        <v>421</v>
      </c>
      <c r="B41" s="363" t="s">
        <v>421</v>
      </c>
      <c r="C41" s="314">
        <v>19.175</v>
      </c>
      <c r="D41" s="315">
        <v>27.057</v>
      </c>
      <c r="E41" s="316">
        <v>4.760999999999999</v>
      </c>
      <c r="F41" s="315">
        <v>2.7659999999999996</v>
      </c>
      <c r="G41" s="317">
        <f t="shared" si="15"/>
        <v>53.75899999999999</v>
      </c>
      <c r="H41" s="318">
        <f t="shared" si="1"/>
        <v>0.0018301330045986546</v>
      </c>
      <c r="I41" s="319">
        <v>60.097</v>
      </c>
      <c r="J41" s="315">
        <v>115.496</v>
      </c>
      <c r="K41" s="316">
        <v>6.608</v>
      </c>
      <c r="L41" s="315">
        <v>5.74</v>
      </c>
      <c r="M41" s="317">
        <f t="shared" si="16"/>
        <v>187.941</v>
      </c>
      <c r="N41" s="320">
        <f t="shared" si="17"/>
        <v>-0.713958103873024</v>
      </c>
      <c r="O41" s="314">
        <v>213.974</v>
      </c>
      <c r="P41" s="315">
        <v>310.33</v>
      </c>
      <c r="Q41" s="316">
        <v>38.99200000000001</v>
      </c>
      <c r="R41" s="315">
        <v>34.777000000000015</v>
      </c>
      <c r="S41" s="317">
        <f t="shared" si="18"/>
        <v>598.073</v>
      </c>
      <c r="T41" s="318">
        <f t="shared" si="5"/>
        <v>0.0023106043164789767</v>
      </c>
      <c r="U41" s="319">
        <v>975.911</v>
      </c>
      <c r="V41" s="315">
        <v>1152.624</v>
      </c>
      <c r="W41" s="316">
        <v>59.870999999999974</v>
      </c>
      <c r="X41" s="315">
        <v>51.92300000000001</v>
      </c>
      <c r="Y41" s="317">
        <f t="shared" si="19"/>
        <v>2240.329</v>
      </c>
      <c r="Z41" s="321">
        <f t="shared" si="20"/>
        <v>-0.733042334407134</v>
      </c>
    </row>
    <row r="42" spans="1:26" ht="18.75" customHeight="1">
      <c r="A42" s="362" t="s">
        <v>504</v>
      </c>
      <c r="B42" s="363" t="s">
        <v>504</v>
      </c>
      <c r="C42" s="314">
        <v>4.609999999999999</v>
      </c>
      <c r="D42" s="315">
        <v>37.87</v>
      </c>
      <c r="E42" s="316">
        <v>3.315</v>
      </c>
      <c r="F42" s="315">
        <v>5.236</v>
      </c>
      <c r="G42" s="317">
        <f t="shared" si="15"/>
        <v>51.03099999999999</v>
      </c>
      <c r="H42" s="318">
        <f t="shared" si="1"/>
        <v>0.001737262920769991</v>
      </c>
      <c r="I42" s="319">
        <v>15.42</v>
      </c>
      <c r="J42" s="315">
        <v>38.06</v>
      </c>
      <c r="K42" s="316">
        <v>3.425</v>
      </c>
      <c r="L42" s="315">
        <v>3.103</v>
      </c>
      <c r="M42" s="317">
        <f t="shared" si="16"/>
        <v>60.008</v>
      </c>
      <c r="N42" s="320">
        <f t="shared" si="17"/>
        <v>-0.14959672043727523</v>
      </c>
      <c r="O42" s="314">
        <v>17.414999999999996</v>
      </c>
      <c r="P42" s="315">
        <v>259.01</v>
      </c>
      <c r="Q42" s="316">
        <v>50.32900000000002</v>
      </c>
      <c r="R42" s="315">
        <v>62.29900000000003</v>
      </c>
      <c r="S42" s="317">
        <f t="shared" si="18"/>
        <v>389.05300000000005</v>
      </c>
      <c r="T42" s="318">
        <f t="shared" si="5"/>
        <v>0.0015030732722244534</v>
      </c>
      <c r="U42" s="319">
        <v>234.70999999999995</v>
      </c>
      <c r="V42" s="315">
        <v>423.2899999999999</v>
      </c>
      <c r="W42" s="316">
        <v>7.585000000000002</v>
      </c>
      <c r="X42" s="315">
        <v>10.237999999999998</v>
      </c>
      <c r="Y42" s="317">
        <f t="shared" si="19"/>
        <v>675.8229999999999</v>
      </c>
      <c r="Z42" s="321">
        <f t="shared" si="20"/>
        <v>-0.4243270797235369</v>
      </c>
    </row>
    <row r="43" spans="1:26" ht="18.75" customHeight="1">
      <c r="A43" s="362" t="s">
        <v>468</v>
      </c>
      <c r="B43" s="363" t="s">
        <v>469</v>
      </c>
      <c r="C43" s="314">
        <v>0.007</v>
      </c>
      <c r="D43" s="315">
        <v>0.423</v>
      </c>
      <c r="E43" s="316">
        <v>18.863000000000003</v>
      </c>
      <c r="F43" s="315">
        <v>24.302000000000003</v>
      </c>
      <c r="G43" s="317">
        <f t="shared" si="15"/>
        <v>43.595000000000006</v>
      </c>
      <c r="H43" s="318">
        <f t="shared" si="1"/>
        <v>0.0014841170471079888</v>
      </c>
      <c r="I43" s="319">
        <v>0</v>
      </c>
      <c r="J43" s="315">
        <v>0.24700000000000003</v>
      </c>
      <c r="K43" s="316">
        <v>21.072</v>
      </c>
      <c r="L43" s="315">
        <v>32.085</v>
      </c>
      <c r="M43" s="317">
        <f t="shared" si="16"/>
        <v>53.403999999999996</v>
      </c>
      <c r="N43" s="320">
        <f t="shared" si="17"/>
        <v>-0.1836753801213391</v>
      </c>
      <c r="O43" s="314">
        <v>0.886</v>
      </c>
      <c r="P43" s="315">
        <v>4.118</v>
      </c>
      <c r="Q43" s="316">
        <v>190.25899999999996</v>
      </c>
      <c r="R43" s="315">
        <v>245.571</v>
      </c>
      <c r="S43" s="317">
        <f t="shared" si="18"/>
        <v>440.83399999999995</v>
      </c>
      <c r="T43" s="318">
        <f t="shared" si="5"/>
        <v>0.0017031247744852104</v>
      </c>
      <c r="U43" s="319">
        <v>0.123</v>
      </c>
      <c r="V43" s="315">
        <v>4.574999999999999</v>
      </c>
      <c r="W43" s="316">
        <v>171.659</v>
      </c>
      <c r="X43" s="315">
        <v>215.25900000000001</v>
      </c>
      <c r="Y43" s="317">
        <f t="shared" si="19"/>
        <v>391.616</v>
      </c>
      <c r="Z43" s="321">
        <f t="shared" si="20"/>
        <v>0.1256792368033992</v>
      </c>
    </row>
    <row r="44" spans="1:26" ht="18.75" customHeight="1">
      <c r="A44" s="362" t="s">
        <v>490</v>
      </c>
      <c r="B44" s="363" t="s">
        <v>505</v>
      </c>
      <c r="C44" s="314">
        <v>40.300000000000004</v>
      </c>
      <c r="D44" s="315">
        <v>0</v>
      </c>
      <c r="E44" s="316">
        <v>0</v>
      </c>
      <c r="F44" s="315">
        <v>0</v>
      </c>
      <c r="G44" s="317">
        <f t="shared" si="15"/>
        <v>40.300000000000004</v>
      </c>
      <c r="H44" s="318">
        <f t="shared" si="1"/>
        <v>0.0013719444201961682</v>
      </c>
      <c r="I44" s="319"/>
      <c r="J44" s="315"/>
      <c r="K44" s="316"/>
      <c r="L44" s="315"/>
      <c r="M44" s="317">
        <f t="shared" si="16"/>
        <v>0</v>
      </c>
      <c r="N44" s="320" t="str">
        <f t="shared" si="17"/>
        <v>         /0</v>
      </c>
      <c r="O44" s="314">
        <v>40.300000000000004</v>
      </c>
      <c r="P44" s="315">
        <v>0</v>
      </c>
      <c r="Q44" s="316"/>
      <c r="R44" s="315"/>
      <c r="S44" s="317">
        <f t="shared" si="18"/>
        <v>40.300000000000004</v>
      </c>
      <c r="T44" s="318">
        <f t="shared" si="5"/>
        <v>0.00015569563239621715</v>
      </c>
      <c r="U44" s="319"/>
      <c r="V44" s="315"/>
      <c r="W44" s="316"/>
      <c r="X44" s="315"/>
      <c r="Y44" s="317">
        <f t="shared" si="19"/>
        <v>0</v>
      </c>
      <c r="Z44" s="321" t="str">
        <f t="shared" si="20"/>
        <v>         /0</v>
      </c>
    </row>
    <row r="45" spans="1:26" ht="18.75" customHeight="1">
      <c r="A45" s="362" t="s">
        <v>462</v>
      </c>
      <c r="B45" s="363" t="s">
        <v>463</v>
      </c>
      <c r="C45" s="314">
        <v>5.655</v>
      </c>
      <c r="D45" s="315">
        <v>10.506</v>
      </c>
      <c r="E45" s="316">
        <v>7.175999999999998</v>
      </c>
      <c r="F45" s="315">
        <v>13.610999999999999</v>
      </c>
      <c r="G45" s="317">
        <f t="shared" si="15"/>
        <v>36.948</v>
      </c>
      <c r="H45" s="318">
        <f t="shared" si="1"/>
        <v>0.0012578313259902732</v>
      </c>
      <c r="I45" s="319">
        <v>20.13</v>
      </c>
      <c r="J45" s="315">
        <v>26.114</v>
      </c>
      <c r="K45" s="316">
        <v>8.51</v>
      </c>
      <c r="L45" s="315">
        <v>17.875999999999994</v>
      </c>
      <c r="M45" s="317">
        <f t="shared" si="16"/>
        <v>72.63</v>
      </c>
      <c r="N45" s="320">
        <f t="shared" si="17"/>
        <v>-0.4912845931433292</v>
      </c>
      <c r="O45" s="314">
        <v>75.146</v>
      </c>
      <c r="P45" s="315">
        <v>133.75900000000001</v>
      </c>
      <c r="Q45" s="316">
        <v>54.27800000000001</v>
      </c>
      <c r="R45" s="315">
        <v>119.88899999999994</v>
      </c>
      <c r="S45" s="317">
        <f t="shared" si="18"/>
        <v>383.072</v>
      </c>
      <c r="T45" s="318">
        <f t="shared" si="5"/>
        <v>0.0014799661859375606</v>
      </c>
      <c r="U45" s="319">
        <v>88.35</v>
      </c>
      <c r="V45" s="315">
        <v>102.72</v>
      </c>
      <c r="W45" s="316">
        <v>71.54399999999997</v>
      </c>
      <c r="X45" s="315">
        <v>154.18899999999994</v>
      </c>
      <c r="Y45" s="317">
        <f t="shared" si="19"/>
        <v>416.8029999999999</v>
      </c>
      <c r="Z45" s="321">
        <f t="shared" si="20"/>
        <v>-0.08092792038444996</v>
      </c>
    </row>
    <row r="46" spans="1:26" ht="18.75" customHeight="1">
      <c r="A46" s="362" t="s">
        <v>506</v>
      </c>
      <c r="B46" s="363" t="s">
        <v>507</v>
      </c>
      <c r="C46" s="314">
        <v>0</v>
      </c>
      <c r="D46" s="315">
        <v>34.1</v>
      </c>
      <c r="E46" s="316">
        <v>0</v>
      </c>
      <c r="F46" s="315">
        <v>0</v>
      </c>
      <c r="G46" s="317">
        <f t="shared" si="15"/>
        <v>34.1</v>
      </c>
      <c r="H46" s="318">
        <f t="shared" si="1"/>
        <v>0.001160876047858296</v>
      </c>
      <c r="I46" s="319">
        <v>1</v>
      </c>
      <c r="J46" s="315">
        <v>12.4</v>
      </c>
      <c r="K46" s="316">
        <v>1.055</v>
      </c>
      <c r="L46" s="315">
        <v>1.055</v>
      </c>
      <c r="M46" s="317">
        <f t="shared" si="16"/>
        <v>15.51</v>
      </c>
      <c r="N46" s="320">
        <f t="shared" si="17"/>
        <v>1.1985815602836882</v>
      </c>
      <c r="O46" s="314">
        <v>0</v>
      </c>
      <c r="P46" s="315">
        <v>486.355</v>
      </c>
      <c r="Q46" s="316">
        <v>0.1</v>
      </c>
      <c r="R46" s="315">
        <v>0.15</v>
      </c>
      <c r="S46" s="317">
        <f t="shared" si="18"/>
        <v>486.605</v>
      </c>
      <c r="T46" s="318">
        <f t="shared" si="5"/>
        <v>0.001879957151418393</v>
      </c>
      <c r="U46" s="319">
        <v>20.5</v>
      </c>
      <c r="V46" s="315">
        <v>99.18800000000002</v>
      </c>
      <c r="W46" s="316">
        <v>10.805</v>
      </c>
      <c r="X46" s="315">
        <v>183.15500000000003</v>
      </c>
      <c r="Y46" s="317">
        <f t="shared" si="19"/>
        <v>313.648</v>
      </c>
      <c r="Z46" s="321">
        <f t="shared" si="20"/>
        <v>0.5514366423506605</v>
      </c>
    </row>
    <row r="47" spans="1:26" ht="18.75" customHeight="1">
      <c r="A47" s="362" t="s">
        <v>484</v>
      </c>
      <c r="B47" s="363" t="s">
        <v>484</v>
      </c>
      <c r="C47" s="314">
        <v>9.47</v>
      </c>
      <c r="D47" s="315">
        <v>21.726</v>
      </c>
      <c r="E47" s="316">
        <v>0.060000000000000005</v>
      </c>
      <c r="F47" s="315">
        <v>0.09</v>
      </c>
      <c r="G47" s="317">
        <f t="shared" si="15"/>
        <v>31.345999999999997</v>
      </c>
      <c r="H47" s="318">
        <f t="shared" si="1"/>
        <v>0.0010671208385972476</v>
      </c>
      <c r="I47" s="319">
        <v>9.456</v>
      </c>
      <c r="J47" s="315">
        <v>15.219000000000001</v>
      </c>
      <c r="K47" s="316">
        <v>0.1</v>
      </c>
      <c r="L47" s="315">
        <v>0</v>
      </c>
      <c r="M47" s="317">
        <f t="shared" si="16"/>
        <v>24.775000000000002</v>
      </c>
      <c r="N47" s="320">
        <f t="shared" si="17"/>
        <v>0.2652270433905144</v>
      </c>
      <c r="O47" s="314">
        <v>50.157</v>
      </c>
      <c r="P47" s="315">
        <v>153.98099999999997</v>
      </c>
      <c r="Q47" s="316">
        <v>10.511999999999999</v>
      </c>
      <c r="R47" s="315">
        <v>22.417</v>
      </c>
      <c r="S47" s="317">
        <f t="shared" si="18"/>
        <v>237.06699999999998</v>
      </c>
      <c r="T47" s="318">
        <f t="shared" si="5"/>
        <v>0.0009158882502549381</v>
      </c>
      <c r="U47" s="319">
        <v>72.697</v>
      </c>
      <c r="V47" s="315">
        <v>163.96499999999997</v>
      </c>
      <c r="W47" s="316">
        <v>1.4420000000000002</v>
      </c>
      <c r="X47" s="315">
        <v>1.46</v>
      </c>
      <c r="Y47" s="317">
        <f t="shared" si="19"/>
        <v>239.564</v>
      </c>
      <c r="Z47" s="321">
        <f t="shared" si="20"/>
        <v>-0.01042310196857632</v>
      </c>
    </row>
    <row r="48" spans="1:26" ht="18.75" customHeight="1">
      <c r="A48" s="362" t="s">
        <v>446</v>
      </c>
      <c r="B48" s="363" t="s">
        <v>447</v>
      </c>
      <c r="C48" s="314">
        <v>13.021</v>
      </c>
      <c r="D48" s="315">
        <v>17.281000000000002</v>
      </c>
      <c r="E48" s="316">
        <v>0.515</v>
      </c>
      <c r="F48" s="315">
        <v>0.325</v>
      </c>
      <c r="G48" s="317">
        <f t="shared" si="15"/>
        <v>31.142000000000003</v>
      </c>
      <c r="H48" s="318">
        <f t="shared" si="1"/>
        <v>0.0010601760082816145</v>
      </c>
      <c r="I48" s="319">
        <v>16.74</v>
      </c>
      <c r="J48" s="315">
        <v>19.035999999999998</v>
      </c>
      <c r="K48" s="316">
        <v>0.581</v>
      </c>
      <c r="L48" s="315">
        <v>0.061</v>
      </c>
      <c r="M48" s="317">
        <f t="shared" si="16"/>
        <v>36.418</v>
      </c>
      <c r="N48" s="320">
        <f t="shared" si="17"/>
        <v>-0.14487341424570255</v>
      </c>
      <c r="O48" s="314">
        <v>129.02</v>
      </c>
      <c r="P48" s="315">
        <v>159.95800000000003</v>
      </c>
      <c r="Q48" s="316">
        <v>7.374999999999998</v>
      </c>
      <c r="R48" s="315">
        <v>5.048000000000001</v>
      </c>
      <c r="S48" s="317">
        <f t="shared" si="18"/>
        <v>301.40100000000007</v>
      </c>
      <c r="T48" s="318">
        <f t="shared" si="5"/>
        <v>0.0011644372034702792</v>
      </c>
      <c r="U48" s="319">
        <v>136.065</v>
      </c>
      <c r="V48" s="315">
        <v>157.166</v>
      </c>
      <c r="W48" s="316">
        <v>4.984</v>
      </c>
      <c r="X48" s="315">
        <v>8.686000000000002</v>
      </c>
      <c r="Y48" s="317">
        <f t="shared" si="19"/>
        <v>306.90099999999995</v>
      </c>
      <c r="Z48" s="321">
        <f t="shared" si="20"/>
        <v>-0.017921088559502585</v>
      </c>
    </row>
    <row r="49" spans="1:26" ht="18.75" customHeight="1">
      <c r="A49" s="362" t="s">
        <v>508</v>
      </c>
      <c r="B49" s="363" t="s">
        <v>508</v>
      </c>
      <c r="C49" s="314">
        <v>4.920999999999999</v>
      </c>
      <c r="D49" s="315">
        <v>4.105</v>
      </c>
      <c r="E49" s="316">
        <v>10.925</v>
      </c>
      <c r="F49" s="315">
        <v>9.347999999999999</v>
      </c>
      <c r="G49" s="317">
        <f t="shared" si="15"/>
        <v>29.299</v>
      </c>
      <c r="H49" s="318">
        <f t="shared" si="1"/>
        <v>0.000997434232439889</v>
      </c>
      <c r="I49" s="319">
        <v>13.269</v>
      </c>
      <c r="J49" s="315">
        <v>14.481</v>
      </c>
      <c r="K49" s="316">
        <v>2.9499999999999997</v>
      </c>
      <c r="L49" s="315">
        <v>2.2</v>
      </c>
      <c r="M49" s="317">
        <f t="shared" si="16"/>
        <v>32.9</v>
      </c>
      <c r="N49" s="320">
        <f t="shared" si="17"/>
        <v>-0.10945288753799387</v>
      </c>
      <c r="O49" s="314">
        <v>89.37000000000002</v>
      </c>
      <c r="P49" s="315">
        <v>96.19100000000003</v>
      </c>
      <c r="Q49" s="316">
        <v>46.60600000000001</v>
      </c>
      <c r="R49" s="315">
        <v>28.0562</v>
      </c>
      <c r="S49" s="317">
        <f t="shared" si="18"/>
        <v>260.2232</v>
      </c>
      <c r="T49" s="318">
        <f t="shared" si="5"/>
        <v>0.0010053502652150694</v>
      </c>
      <c r="U49" s="319">
        <v>115.624</v>
      </c>
      <c r="V49" s="315">
        <v>103.45800000000001</v>
      </c>
      <c r="W49" s="316">
        <v>11.961</v>
      </c>
      <c r="X49" s="315">
        <v>3.8550000000000004</v>
      </c>
      <c r="Y49" s="317">
        <f t="shared" si="19"/>
        <v>234.898</v>
      </c>
      <c r="Z49" s="321">
        <f t="shared" si="20"/>
        <v>0.10781360420267538</v>
      </c>
    </row>
    <row r="50" spans="1:26" ht="18.75" customHeight="1">
      <c r="A50" s="362" t="s">
        <v>456</v>
      </c>
      <c r="B50" s="363" t="s">
        <v>457</v>
      </c>
      <c r="C50" s="314">
        <v>4.661</v>
      </c>
      <c r="D50" s="315">
        <v>4.481000000000001</v>
      </c>
      <c r="E50" s="316">
        <v>6.348</v>
      </c>
      <c r="F50" s="315">
        <v>13.103</v>
      </c>
      <c r="G50" s="317">
        <f t="shared" si="15"/>
        <v>28.592999999999996</v>
      </c>
      <c r="H50" s="318">
        <f t="shared" si="1"/>
        <v>0.0009733996726220602</v>
      </c>
      <c r="I50" s="319">
        <v>5.159999999999999</v>
      </c>
      <c r="J50" s="315">
        <v>5.2669999999999995</v>
      </c>
      <c r="K50" s="316">
        <v>7.821</v>
      </c>
      <c r="L50" s="315">
        <v>9.771</v>
      </c>
      <c r="M50" s="317">
        <f t="shared" si="16"/>
        <v>28.019</v>
      </c>
      <c r="N50" s="320">
        <f t="shared" si="17"/>
        <v>0.02048609871872653</v>
      </c>
      <c r="O50" s="314">
        <v>43.940999999999995</v>
      </c>
      <c r="P50" s="315">
        <v>42.352000000000004</v>
      </c>
      <c r="Q50" s="316">
        <v>95.25300000000001</v>
      </c>
      <c r="R50" s="315">
        <v>126.61899999999997</v>
      </c>
      <c r="S50" s="317">
        <f t="shared" si="18"/>
        <v>308.16499999999996</v>
      </c>
      <c r="T50" s="318">
        <f t="shared" si="5"/>
        <v>0.0011905693438555892</v>
      </c>
      <c r="U50" s="319">
        <v>43.78</v>
      </c>
      <c r="V50" s="315">
        <v>42.224999999999994</v>
      </c>
      <c r="W50" s="316">
        <v>102.122</v>
      </c>
      <c r="X50" s="315">
        <v>123.64200000000001</v>
      </c>
      <c r="Y50" s="317">
        <f t="shared" si="19"/>
        <v>311.769</v>
      </c>
      <c r="Z50" s="321">
        <f t="shared" si="20"/>
        <v>-0.011559840779551633</v>
      </c>
    </row>
    <row r="51" spans="1:26" ht="18.75" customHeight="1">
      <c r="A51" s="362" t="s">
        <v>476</v>
      </c>
      <c r="B51" s="363" t="s">
        <v>477</v>
      </c>
      <c r="C51" s="314">
        <v>0</v>
      </c>
      <c r="D51" s="315">
        <v>0</v>
      </c>
      <c r="E51" s="316">
        <v>12.74</v>
      </c>
      <c r="F51" s="315">
        <v>13.664</v>
      </c>
      <c r="G51" s="317">
        <f t="shared" si="15"/>
        <v>26.404</v>
      </c>
      <c r="H51" s="318">
        <f t="shared" si="1"/>
        <v>0.0008988789198724471</v>
      </c>
      <c r="I51" s="319"/>
      <c r="J51" s="315"/>
      <c r="K51" s="316">
        <v>3.011</v>
      </c>
      <c r="L51" s="315">
        <v>7.936999999999999</v>
      </c>
      <c r="M51" s="317">
        <f t="shared" si="16"/>
        <v>10.948</v>
      </c>
      <c r="N51" s="320">
        <f t="shared" si="17"/>
        <v>1.4117647058823528</v>
      </c>
      <c r="O51" s="314"/>
      <c r="P51" s="315"/>
      <c r="Q51" s="316">
        <v>186.53000000000003</v>
      </c>
      <c r="R51" s="315">
        <v>202.35899999999998</v>
      </c>
      <c r="S51" s="317">
        <f t="shared" si="18"/>
        <v>388.889</v>
      </c>
      <c r="T51" s="318">
        <f t="shared" si="5"/>
        <v>0.0015024396721323198</v>
      </c>
      <c r="U51" s="319">
        <v>2.6</v>
      </c>
      <c r="V51" s="315">
        <v>2.5</v>
      </c>
      <c r="W51" s="316">
        <v>35.90199999999999</v>
      </c>
      <c r="X51" s="315">
        <v>46.121999999999986</v>
      </c>
      <c r="Y51" s="317">
        <f t="shared" si="19"/>
        <v>87.12399999999997</v>
      </c>
      <c r="Z51" s="321">
        <f t="shared" si="20"/>
        <v>3.4636265552545815</v>
      </c>
    </row>
    <row r="52" spans="1:26" ht="18.75" customHeight="1">
      <c r="A52" s="362" t="s">
        <v>450</v>
      </c>
      <c r="B52" s="363" t="s">
        <v>451</v>
      </c>
      <c r="C52" s="314">
        <v>21.400000000000002</v>
      </c>
      <c r="D52" s="315">
        <v>3.155</v>
      </c>
      <c r="E52" s="316">
        <v>0</v>
      </c>
      <c r="F52" s="315">
        <v>0</v>
      </c>
      <c r="G52" s="317">
        <f t="shared" si="15"/>
        <v>24.555000000000003</v>
      </c>
      <c r="H52" s="318">
        <f t="shared" si="1"/>
        <v>0.0008359328843155561</v>
      </c>
      <c r="I52" s="319">
        <v>19.248000000000005</v>
      </c>
      <c r="J52" s="315">
        <v>6.0520000000000005</v>
      </c>
      <c r="K52" s="316">
        <v>0.25</v>
      </c>
      <c r="L52" s="315">
        <v>0.35</v>
      </c>
      <c r="M52" s="317">
        <f t="shared" si="16"/>
        <v>25.900000000000006</v>
      </c>
      <c r="N52" s="320">
        <f t="shared" si="17"/>
        <v>-0.05193050193050197</v>
      </c>
      <c r="O52" s="314">
        <v>372.01599999999996</v>
      </c>
      <c r="P52" s="315">
        <v>29.897999999999996</v>
      </c>
      <c r="Q52" s="316">
        <v>5.061999999999999</v>
      </c>
      <c r="R52" s="315">
        <v>4.1579999999999995</v>
      </c>
      <c r="S52" s="317">
        <f t="shared" si="18"/>
        <v>411.134</v>
      </c>
      <c r="T52" s="318">
        <f t="shared" si="5"/>
        <v>0.0015883813431659141</v>
      </c>
      <c r="U52" s="319">
        <v>318.267</v>
      </c>
      <c r="V52" s="315">
        <v>34.388</v>
      </c>
      <c r="W52" s="316">
        <v>2.9559999999999995</v>
      </c>
      <c r="X52" s="315">
        <v>8.23</v>
      </c>
      <c r="Y52" s="317">
        <f t="shared" si="19"/>
        <v>363.841</v>
      </c>
      <c r="Z52" s="321">
        <f t="shared" si="20"/>
        <v>0.12998260229056102</v>
      </c>
    </row>
    <row r="53" spans="1:26" ht="18.75" customHeight="1">
      <c r="A53" s="362" t="s">
        <v>509</v>
      </c>
      <c r="B53" s="363" t="s">
        <v>509</v>
      </c>
      <c r="C53" s="314">
        <v>0</v>
      </c>
      <c r="D53" s="315">
        <v>23.825</v>
      </c>
      <c r="E53" s="316">
        <v>0</v>
      </c>
      <c r="F53" s="315">
        <v>0</v>
      </c>
      <c r="G53" s="317">
        <f t="shared" si="15"/>
        <v>23.825</v>
      </c>
      <c r="H53" s="318">
        <f t="shared" si="1"/>
        <v>0.0008110812856370645</v>
      </c>
      <c r="I53" s="319">
        <v>0</v>
      </c>
      <c r="J53" s="315">
        <v>21.02</v>
      </c>
      <c r="K53" s="316"/>
      <c r="L53" s="315"/>
      <c r="M53" s="317">
        <f t="shared" si="16"/>
        <v>21.02</v>
      </c>
      <c r="N53" s="320">
        <f t="shared" si="17"/>
        <v>0.1334443387250237</v>
      </c>
      <c r="O53" s="314">
        <v>0</v>
      </c>
      <c r="P53" s="315">
        <v>405.8260000000001</v>
      </c>
      <c r="Q53" s="316"/>
      <c r="R53" s="315"/>
      <c r="S53" s="317">
        <f t="shared" si="18"/>
        <v>405.8260000000001</v>
      </c>
      <c r="T53" s="318">
        <f t="shared" si="5"/>
        <v>0.0015678743353058865</v>
      </c>
      <c r="U53" s="319">
        <v>0</v>
      </c>
      <c r="V53" s="315">
        <v>351.27</v>
      </c>
      <c r="W53" s="316"/>
      <c r="X53" s="315"/>
      <c r="Y53" s="317">
        <f t="shared" si="19"/>
        <v>351.27</v>
      </c>
      <c r="Z53" s="321">
        <f t="shared" si="20"/>
        <v>0.1553107296381704</v>
      </c>
    </row>
    <row r="54" spans="1:26" ht="18.75" customHeight="1">
      <c r="A54" s="362" t="s">
        <v>466</v>
      </c>
      <c r="B54" s="363" t="s">
        <v>467</v>
      </c>
      <c r="C54" s="314">
        <v>0.047</v>
      </c>
      <c r="D54" s="315">
        <v>10.337</v>
      </c>
      <c r="E54" s="316">
        <v>4.93</v>
      </c>
      <c r="F54" s="315">
        <v>6.117</v>
      </c>
      <c r="G54" s="317">
        <f t="shared" si="15"/>
        <v>21.431</v>
      </c>
      <c r="H54" s="318">
        <f t="shared" si="1"/>
        <v>0.0007295816592859572</v>
      </c>
      <c r="I54" s="319">
        <v>0.068</v>
      </c>
      <c r="J54" s="315">
        <v>9.397</v>
      </c>
      <c r="K54" s="316">
        <v>1.9180000000000001</v>
      </c>
      <c r="L54" s="315">
        <v>2.183</v>
      </c>
      <c r="M54" s="317">
        <f t="shared" si="16"/>
        <v>13.565999999999999</v>
      </c>
      <c r="N54" s="320">
        <f t="shared" si="17"/>
        <v>0.5797582190771047</v>
      </c>
      <c r="O54" s="314">
        <v>1.23</v>
      </c>
      <c r="P54" s="315">
        <v>70.88600000000001</v>
      </c>
      <c r="Q54" s="316">
        <v>30.023000000000007</v>
      </c>
      <c r="R54" s="315">
        <v>33.706</v>
      </c>
      <c r="S54" s="317">
        <f t="shared" si="18"/>
        <v>135.84500000000003</v>
      </c>
      <c r="T54" s="318">
        <f t="shared" si="5"/>
        <v>0.0005248256372919137</v>
      </c>
      <c r="U54" s="319">
        <v>8.887</v>
      </c>
      <c r="V54" s="315">
        <v>116.72599999999998</v>
      </c>
      <c r="W54" s="316">
        <v>28.644</v>
      </c>
      <c r="X54" s="315">
        <v>31.968999999999994</v>
      </c>
      <c r="Y54" s="317">
        <f t="shared" si="19"/>
        <v>186.22599999999997</v>
      </c>
      <c r="Z54" s="321">
        <f t="shared" si="20"/>
        <v>-0.2705368745502773</v>
      </c>
    </row>
    <row r="55" spans="1:26" ht="18.75" customHeight="1">
      <c r="A55" s="362" t="s">
        <v>428</v>
      </c>
      <c r="B55" s="363" t="s">
        <v>510</v>
      </c>
      <c r="C55" s="314">
        <v>10.754999999999999</v>
      </c>
      <c r="D55" s="315">
        <v>9.735</v>
      </c>
      <c r="E55" s="316">
        <v>0.2</v>
      </c>
      <c r="F55" s="315">
        <v>0.23</v>
      </c>
      <c r="G55" s="317">
        <f t="shared" si="15"/>
        <v>20.919999999999998</v>
      </c>
      <c r="H55" s="318">
        <f t="shared" si="1"/>
        <v>0.0007121855402110131</v>
      </c>
      <c r="I55" s="319">
        <v>16.992</v>
      </c>
      <c r="J55" s="315">
        <v>12.103</v>
      </c>
      <c r="K55" s="316">
        <v>0.385</v>
      </c>
      <c r="L55" s="315">
        <v>0.3</v>
      </c>
      <c r="M55" s="317">
        <f t="shared" si="16"/>
        <v>29.78</v>
      </c>
      <c r="N55" s="320" t="s">
        <v>45</v>
      </c>
      <c r="O55" s="314">
        <v>53.865</v>
      </c>
      <c r="P55" s="315">
        <v>72.415</v>
      </c>
      <c r="Q55" s="316">
        <v>0.9099999999999999</v>
      </c>
      <c r="R55" s="315">
        <v>1.4000000000000001</v>
      </c>
      <c r="S55" s="317">
        <f t="shared" si="18"/>
        <v>128.59</v>
      </c>
      <c r="T55" s="318">
        <f t="shared" si="5"/>
        <v>0.0004967965600453986</v>
      </c>
      <c r="U55" s="319">
        <v>58.881</v>
      </c>
      <c r="V55" s="315">
        <v>71.28900000000002</v>
      </c>
      <c r="W55" s="316">
        <v>1.877</v>
      </c>
      <c r="X55" s="315">
        <v>3.0889999999999995</v>
      </c>
      <c r="Y55" s="317">
        <f t="shared" si="19"/>
        <v>135.13600000000002</v>
      </c>
      <c r="Z55" s="321">
        <f t="shared" si="20"/>
        <v>-0.048440089983424306</v>
      </c>
    </row>
    <row r="56" spans="1:26" ht="18.75" customHeight="1" thickBot="1">
      <c r="A56" s="364" t="s">
        <v>51</v>
      </c>
      <c r="B56" s="365" t="s">
        <v>51</v>
      </c>
      <c r="C56" s="366">
        <v>33.903000000000006</v>
      </c>
      <c r="D56" s="367">
        <v>75.42099999999999</v>
      </c>
      <c r="E56" s="368">
        <v>87.77600000000005</v>
      </c>
      <c r="F56" s="367">
        <v>126.97289999999998</v>
      </c>
      <c r="G56" s="369">
        <f t="shared" si="15"/>
        <v>324.0729</v>
      </c>
      <c r="H56" s="370">
        <f t="shared" si="1"/>
        <v>0.011032506374486122</v>
      </c>
      <c r="I56" s="371">
        <v>72.889</v>
      </c>
      <c r="J56" s="367">
        <v>184.001</v>
      </c>
      <c r="K56" s="368">
        <v>60.47999999999998</v>
      </c>
      <c r="L56" s="367">
        <v>154.50899999999996</v>
      </c>
      <c r="M56" s="369">
        <f t="shared" si="16"/>
        <v>471.8789999999999</v>
      </c>
      <c r="N56" s="372">
        <f t="shared" si="17"/>
        <v>-0.3132288150140182</v>
      </c>
      <c r="O56" s="366">
        <v>566.5699999999999</v>
      </c>
      <c r="P56" s="367">
        <v>1076.225</v>
      </c>
      <c r="Q56" s="368">
        <v>692.635</v>
      </c>
      <c r="R56" s="367">
        <v>1042.2549000000001</v>
      </c>
      <c r="S56" s="369">
        <f t="shared" si="18"/>
        <v>3377.6849</v>
      </c>
      <c r="T56" s="370">
        <f t="shared" si="5"/>
        <v>0.013049399169743263</v>
      </c>
      <c r="U56" s="371">
        <v>751.297</v>
      </c>
      <c r="V56" s="367">
        <v>1422.0189999999996</v>
      </c>
      <c r="W56" s="368">
        <v>729.512</v>
      </c>
      <c r="X56" s="367">
        <v>1319.094</v>
      </c>
      <c r="Y56" s="369">
        <f t="shared" si="19"/>
        <v>4221.922</v>
      </c>
      <c r="Z56" s="373">
        <f t="shared" si="20"/>
        <v>-0.19996511067708012</v>
      </c>
    </row>
    <row r="57" spans="1:2" ht="9" customHeight="1" thickTop="1">
      <c r="A57" s="81"/>
      <c r="B57" s="81"/>
    </row>
    <row r="58" spans="1:2" ht="15">
      <c r="A58" s="81" t="s">
        <v>137</v>
      </c>
      <c r="B58" s="81"/>
    </row>
    <row r="59" spans="1:3" ht="14.25">
      <c r="A59" s="203" t="s">
        <v>511</v>
      </c>
      <c r="B59" s="204"/>
      <c r="C59" s="204"/>
    </row>
  </sheetData>
  <sheetProtection/>
  <mergeCells count="27"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W1:X1"/>
    <mergeCell ref="U7:V7"/>
    <mergeCell ref="W7:X7"/>
    <mergeCell ref="N6:N8"/>
    <mergeCell ref="O6:S6"/>
    <mergeCell ref="T6:T8"/>
    <mergeCell ref="U6:Y6"/>
    <mergeCell ref="A3:Z3"/>
    <mergeCell ref="A4:Z4"/>
    <mergeCell ref="A5:A8"/>
  </mergeCells>
  <conditionalFormatting sqref="Z57:Z65536 N57:N65536 Z3 N3 N5:N8 Z5:Z8">
    <cfRule type="cellIs" priority="3" dxfId="97" operator="lessThan" stopIfTrue="1">
      <formula>0</formula>
    </cfRule>
  </conditionalFormatting>
  <conditionalFormatting sqref="Z9:Z56 N9:N56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H6:H8">
    <cfRule type="cellIs" priority="2" dxfId="97" operator="lessThan" stopIfTrue="1">
      <formula>0</formula>
    </cfRule>
  </conditionalFormatting>
  <conditionalFormatting sqref="T6:T8">
    <cfRule type="cellIs" priority="1" dxfId="97" operator="lessThan" stopIfTrue="1">
      <formula>0</formula>
    </cfRule>
  </conditionalFormatting>
  <hyperlinks>
    <hyperlink ref="W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A1">
      <selection activeCell="A1" sqref="A1:B1"/>
    </sheetView>
  </sheetViews>
  <sheetFormatPr defaultColWidth="8.00390625" defaultRowHeight="15"/>
  <cols>
    <col min="1" max="1" width="25.421875" style="80" customWidth="1"/>
    <col min="2" max="2" width="38.140625" style="80" customWidth="1"/>
    <col min="3" max="3" width="11.00390625" style="80" customWidth="1"/>
    <col min="4" max="4" width="12.421875" style="80" bestFit="1" customWidth="1"/>
    <col min="5" max="5" width="9.7109375" style="80" customWidth="1"/>
    <col min="6" max="6" width="11.57421875" style="80" customWidth="1"/>
    <col min="7" max="7" width="10.140625" style="80" customWidth="1"/>
    <col min="8" max="8" width="10.7109375" style="80" customWidth="1"/>
    <col min="9" max="10" width="11.57421875" style="80" bestFit="1" customWidth="1"/>
    <col min="11" max="11" width="9.00390625" style="80" bestFit="1" customWidth="1"/>
    <col min="12" max="12" width="11.57421875" style="80" customWidth="1"/>
    <col min="13" max="13" width="11.57421875" style="80" bestFit="1" customWidth="1"/>
    <col min="14" max="14" width="9.421875" style="80" customWidth="1"/>
    <col min="15" max="15" width="11.57421875" style="80" bestFit="1" customWidth="1"/>
    <col min="16" max="16" width="12.421875" style="80" bestFit="1" customWidth="1"/>
    <col min="17" max="17" width="9.421875" style="80" customWidth="1"/>
    <col min="18" max="18" width="11.57421875" style="80" customWidth="1"/>
    <col min="19" max="19" width="11.8515625" style="80" customWidth="1"/>
    <col min="20" max="20" width="10.140625" style="80" customWidth="1"/>
    <col min="21" max="22" width="11.57421875" style="80" bestFit="1" customWidth="1"/>
    <col min="23" max="23" width="10.28125" style="80" customWidth="1"/>
    <col min="24" max="24" width="11.28125" style="80" customWidth="1"/>
    <col min="25" max="25" width="11.57421875" style="80" bestFit="1" customWidth="1"/>
    <col min="26" max="26" width="9.8515625" style="80" bestFit="1" customWidth="1"/>
    <col min="27" max="16384" width="8.00390625" style="80" customWidth="1"/>
  </cols>
  <sheetData>
    <row r="1" spans="1:2" ht="15">
      <c r="A1" s="762" t="s">
        <v>26</v>
      </c>
      <c r="B1" s="762"/>
    </row>
    <row r="2" spans="24:27" ht="18">
      <c r="X2" s="258"/>
      <c r="Y2" s="259"/>
      <c r="Z2" s="259"/>
      <c r="AA2" s="258"/>
    </row>
    <row r="3" spans="1:27" ht="18">
      <c r="A3" s="203" t="s">
        <v>118</v>
      </c>
      <c r="B3" s="204"/>
      <c r="C3" s="204"/>
      <c r="X3" s="258"/>
      <c r="Y3" s="259"/>
      <c r="Z3" s="259"/>
      <c r="AA3" s="258"/>
    </row>
    <row r="4" ht="5.25" customHeight="1" thickBot="1"/>
    <row r="5" spans="1:26" ht="24.75" customHeight="1" thickTop="1">
      <c r="A5" s="661" t="s">
        <v>121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3"/>
    </row>
    <row r="6" spans="1:26" ht="21" customHeight="1" thickBot="1">
      <c r="A6" s="673" t="s">
        <v>42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5"/>
    </row>
    <row r="7" spans="1:26" s="99" customFormat="1" ht="19.5" customHeight="1" thickBot="1" thickTop="1">
      <c r="A7" s="743" t="s">
        <v>116</v>
      </c>
      <c r="B7" s="743" t="s">
        <v>117</v>
      </c>
      <c r="C7" s="650" t="s">
        <v>34</v>
      </c>
      <c r="D7" s="651"/>
      <c r="E7" s="651"/>
      <c r="F7" s="651"/>
      <c r="G7" s="651"/>
      <c r="H7" s="651"/>
      <c r="I7" s="651"/>
      <c r="J7" s="651"/>
      <c r="K7" s="652"/>
      <c r="L7" s="652"/>
      <c r="M7" s="652"/>
      <c r="N7" s="653"/>
      <c r="O7" s="654" t="s">
        <v>33</v>
      </c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3"/>
    </row>
    <row r="8" spans="1:26" s="98" customFormat="1" ht="26.25" customHeight="1" thickBot="1">
      <c r="A8" s="744"/>
      <c r="B8" s="744"/>
      <c r="C8" s="752" t="s">
        <v>155</v>
      </c>
      <c r="D8" s="748"/>
      <c r="E8" s="748"/>
      <c r="F8" s="748"/>
      <c r="G8" s="749"/>
      <c r="H8" s="647" t="s">
        <v>32</v>
      </c>
      <c r="I8" s="752" t="s">
        <v>156</v>
      </c>
      <c r="J8" s="748"/>
      <c r="K8" s="748"/>
      <c r="L8" s="748"/>
      <c r="M8" s="749"/>
      <c r="N8" s="647" t="s">
        <v>31</v>
      </c>
      <c r="O8" s="747" t="s">
        <v>157</v>
      </c>
      <c r="P8" s="748"/>
      <c r="Q8" s="748"/>
      <c r="R8" s="748"/>
      <c r="S8" s="749"/>
      <c r="T8" s="647" t="s">
        <v>32</v>
      </c>
      <c r="U8" s="747" t="s">
        <v>158</v>
      </c>
      <c r="V8" s="748"/>
      <c r="W8" s="748"/>
      <c r="X8" s="748"/>
      <c r="Y8" s="749"/>
      <c r="Z8" s="647" t="s">
        <v>31</v>
      </c>
    </row>
    <row r="9" spans="1:26" s="93" customFormat="1" ht="26.25" customHeight="1">
      <c r="A9" s="745"/>
      <c r="B9" s="745"/>
      <c r="C9" s="670" t="s">
        <v>20</v>
      </c>
      <c r="D9" s="671"/>
      <c r="E9" s="668" t="s">
        <v>19</v>
      </c>
      <c r="F9" s="669"/>
      <c r="G9" s="655" t="s">
        <v>15</v>
      </c>
      <c r="H9" s="648"/>
      <c r="I9" s="670" t="s">
        <v>20</v>
      </c>
      <c r="J9" s="671"/>
      <c r="K9" s="668" t="s">
        <v>19</v>
      </c>
      <c r="L9" s="669"/>
      <c r="M9" s="655" t="s">
        <v>15</v>
      </c>
      <c r="N9" s="648"/>
      <c r="O9" s="671" t="s">
        <v>20</v>
      </c>
      <c r="P9" s="671"/>
      <c r="Q9" s="676" t="s">
        <v>19</v>
      </c>
      <c r="R9" s="671"/>
      <c r="S9" s="655" t="s">
        <v>15</v>
      </c>
      <c r="T9" s="648"/>
      <c r="U9" s="677" t="s">
        <v>20</v>
      </c>
      <c r="V9" s="669"/>
      <c r="W9" s="668" t="s">
        <v>19</v>
      </c>
      <c r="X9" s="672"/>
      <c r="Y9" s="655" t="s">
        <v>15</v>
      </c>
      <c r="Z9" s="648"/>
    </row>
    <row r="10" spans="1:26" s="93" customFormat="1" ht="15.75" thickBot="1">
      <c r="A10" s="746"/>
      <c r="B10" s="746"/>
      <c r="C10" s="96" t="s">
        <v>17</v>
      </c>
      <c r="D10" s="94" t="s">
        <v>16</v>
      </c>
      <c r="E10" s="95" t="s">
        <v>17</v>
      </c>
      <c r="F10" s="94" t="s">
        <v>16</v>
      </c>
      <c r="G10" s="656"/>
      <c r="H10" s="649"/>
      <c r="I10" s="96" t="s">
        <v>17</v>
      </c>
      <c r="J10" s="94" t="s">
        <v>16</v>
      </c>
      <c r="K10" s="95" t="s">
        <v>17</v>
      </c>
      <c r="L10" s="94" t="s">
        <v>16</v>
      </c>
      <c r="M10" s="656"/>
      <c r="N10" s="649"/>
      <c r="O10" s="97" t="s">
        <v>17</v>
      </c>
      <c r="P10" s="94" t="s">
        <v>16</v>
      </c>
      <c r="Q10" s="95" t="s">
        <v>17</v>
      </c>
      <c r="R10" s="94" t="s">
        <v>16</v>
      </c>
      <c r="S10" s="656"/>
      <c r="T10" s="649"/>
      <c r="U10" s="96" t="s">
        <v>17</v>
      </c>
      <c r="V10" s="94" t="s">
        <v>16</v>
      </c>
      <c r="W10" s="95" t="s">
        <v>17</v>
      </c>
      <c r="X10" s="94" t="s">
        <v>16</v>
      </c>
      <c r="Y10" s="656"/>
      <c r="Z10" s="649"/>
    </row>
    <row r="11" spans="1:26" s="537" customFormat="1" ht="18" customHeight="1" thickBot="1" thickTop="1">
      <c r="A11" s="527" t="s">
        <v>22</v>
      </c>
      <c r="B11" s="572"/>
      <c r="C11" s="528">
        <f>SUM(C12:C22)</f>
        <v>487753</v>
      </c>
      <c r="D11" s="529">
        <f>SUM(D12:D22)</f>
        <v>466159</v>
      </c>
      <c r="E11" s="530">
        <f>SUM(E12:E22)</f>
        <v>1282</v>
      </c>
      <c r="F11" s="529">
        <f>SUM(F12:F22)</f>
        <v>1763</v>
      </c>
      <c r="G11" s="531">
        <f aca="true" t="shared" si="0" ref="G11:G19">SUM(C11:F11)</f>
        <v>956957</v>
      </c>
      <c r="H11" s="532">
        <f aca="true" t="shared" si="1" ref="H11:H22">G11/$G$11</f>
        <v>1</v>
      </c>
      <c r="I11" s="533">
        <f>SUM(I12:I22)</f>
        <v>487389</v>
      </c>
      <c r="J11" s="529">
        <f>SUM(J12:J22)</f>
        <v>453667</v>
      </c>
      <c r="K11" s="530">
        <f>SUM(K12:K22)</f>
        <v>442</v>
      </c>
      <c r="L11" s="529">
        <f>SUM(L12:L22)</f>
        <v>353</v>
      </c>
      <c r="M11" s="531">
        <f aca="true" t="shared" si="2" ref="M11:M22">SUM(I11:L11)</f>
        <v>941851</v>
      </c>
      <c r="N11" s="534">
        <f aca="true" t="shared" si="3" ref="N11:N19">IF(ISERROR(G11/M11-1),"         /0",(G11/M11-1))</f>
        <v>0.01603863031413666</v>
      </c>
      <c r="O11" s="535">
        <f>SUM(O12:O22)</f>
        <v>4559632</v>
      </c>
      <c r="P11" s="529">
        <f>SUM(P12:P22)</f>
        <v>4482171</v>
      </c>
      <c r="Q11" s="530">
        <f>SUM(Q12:Q22)</f>
        <v>12156</v>
      </c>
      <c r="R11" s="529">
        <f>SUM(R12:R22)</f>
        <v>13185</v>
      </c>
      <c r="S11" s="531">
        <f aca="true" t="shared" si="4" ref="S11:S19">SUM(O11:R11)</f>
        <v>9067144</v>
      </c>
      <c r="T11" s="532">
        <f aca="true" t="shared" si="5" ref="T11:T22">S11/$S$11</f>
        <v>1</v>
      </c>
      <c r="U11" s="533">
        <f>SUM(U12:U22)</f>
        <v>4442070</v>
      </c>
      <c r="V11" s="529">
        <f>SUM(V12:V22)</f>
        <v>4248102</v>
      </c>
      <c r="W11" s="530">
        <f>SUM(W12:W22)</f>
        <v>17564</v>
      </c>
      <c r="X11" s="529">
        <f>SUM(X12:X22)</f>
        <v>12601</v>
      </c>
      <c r="Y11" s="531">
        <f aca="true" t="shared" si="6" ref="Y11:Y19">SUM(U11:X11)</f>
        <v>8720337</v>
      </c>
      <c r="Z11" s="536">
        <f>IF(ISERROR(S11/Y11-1),"         /0",(S11/Y11-1))</f>
        <v>0.039769907974886776</v>
      </c>
    </row>
    <row r="12" spans="1:26" ht="21" customHeight="1" thickTop="1">
      <c r="A12" s="352" t="s">
        <v>395</v>
      </c>
      <c r="B12" s="353" t="s">
        <v>396</v>
      </c>
      <c r="C12" s="354">
        <v>321897</v>
      </c>
      <c r="D12" s="355">
        <v>317279</v>
      </c>
      <c r="E12" s="356">
        <v>832</v>
      </c>
      <c r="F12" s="355">
        <v>1319</v>
      </c>
      <c r="G12" s="357">
        <f t="shared" si="0"/>
        <v>641327</v>
      </c>
      <c r="H12" s="358">
        <f t="shared" si="1"/>
        <v>0.6701732679733781</v>
      </c>
      <c r="I12" s="359">
        <v>323046</v>
      </c>
      <c r="J12" s="355">
        <v>302947</v>
      </c>
      <c r="K12" s="356">
        <v>56</v>
      </c>
      <c r="L12" s="355">
        <v>126</v>
      </c>
      <c r="M12" s="357">
        <f t="shared" si="2"/>
        <v>626175</v>
      </c>
      <c r="N12" s="360">
        <f t="shared" si="3"/>
        <v>0.024197708308380195</v>
      </c>
      <c r="O12" s="354">
        <v>2943496</v>
      </c>
      <c r="P12" s="355">
        <v>2983330</v>
      </c>
      <c r="Q12" s="356">
        <v>7764</v>
      </c>
      <c r="R12" s="355">
        <v>8211</v>
      </c>
      <c r="S12" s="357">
        <f t="shared" si="4"/>
        <v>5942801</v>
      </c>
      <c r="T12" s="358">
        <f t="shared" si="5"/>
        <v>0.6554214866334979</v>
      </c>
      <c r="U12" s="359">
        <v>2851854</v>
      </c>
      <c r="V12" s="355">
        <v>2780236</v>
      </c>
      <c r="W12" s="356">
        <v>6631</v>
      </c>
      <c r="X12" s="355">
        <v>6927</v>
      </c>
      <c r="Y12" s="357">
        <f t="shared" si="6"/>
        <v>5645648</v>
      </c>
      <c r="Z12" s="361">
        <f aca="true" t="shared" si="7" ref="Z12:Z19">IF(ISERROR(S12/Y12-1),"         /0",IF(S12/Y12&gt;5,"  *  ",(S12/Y12-1)))</f>
        <v>0.0526339934760367</v>
      </c>
    </row>
    <row r="13" spans="1:26" ht="21" customHeight="1">
      <c r="A13" s="362" t="s">
        <v>397</v>
      </c>
      <c r="B13" s="363" t="s">
        <v>398</v>
      </c>
      <c r="C13" s="314">
        <v>64132</v>
      </c>
      <c r="D13" s="315">
        <v>56923</v>
      </c>
      <c r="E13" s="316">
        <v>8</v>
      </c>
      <c r="F13" s="315">
        <v>73</v>
      </c>
      <c r="G13" s="317">
        <f t="shared" si="0"/>
        <v>121136</v>
      </c>
      <c r="H13" s="318">
        <f t="shared" si="1"/>
        <v>0.1265845800804007</v>
      </c>
      <c r="I13" s="319">
        <v>60911</v>
      </c>
      <c r="J13" s="315">
        <v>56324</v>
      </c>
      <c r="K13" s="316">
        <v>32</v>
      </c>
      <c r="L13" s="315">
        <v>20</v>
      </c>
      <c r="M13" s="317">
        <f t="shared" si="2"/>
        <v>117287</v>
      </c>
      <c r="N13" s="320">
        <f t="shared" si="3"/>
        <v>0.03281693623334214</v>
      </c>
      <c r="O13" s="314">
        <v>590432</v>
      </c>
      <c r="P13" s="315">
        <v>562490</v>
      </c>
      <c r="Q13" s="316">
        <v>995</v>
      </c>
      <c r="R13" s="315">
        <v>1170</v>
      </c>
      <c r="S13" s="317">
        <f t="shared" si="4"/>
        <v>1155087</v>
      </c>
      <c r="T13" s="318">
        <f t="shared" si="5"/>
        <v>0.12739259462516533</v>
      </c>
      <c r="U13" s="319">
        <v>586559</v>
      </c>
      <c r="V13" s="315">
        <v>563271</v>
      </c>
      <c r="W13" s="316">
        <v>2397</v>
      </c>
      <c r="X13" s="315">
        <v>1770</v>
      </c>
      <c r="Y13" s="317">
        <f t="shared" si="6"/>
        <v>1153997</v>
      </c>
      <c r="Z13" s="321">
        <f t="shared" si="7"/>
        <v>0.0009445431833878803</v>
      </c>
    </row>
    <row r="14" spans="1:26" ht="21" customHeight="1">
      <c r="A14" s="362" t="s">
        <v>401</v>
      </c>
      <c r="B14" s="363" t="s">
        <v>402</v>
      </c>
      <c r="C14" s="314">
        <v>35761</v>
      </c>
      <c r="D14" s="315">
        <v>33801</v>
      </c>
      <c r="E14" s="316">
        <v>41</v>
      </c>
      <c r="F14" s="315">
        <v>208</v>
      </c>
      <c r="G14" s="317">
        <f t="shared" si="0"/>
        <v>69811</v>
      </c>
      <c r="H14" s="318">
        <f t="shared" si="1"/>
        <v>0.07295103123755822</v>
      </c>
      <c r="I14" s="319">
        <v>40879</v>
      </c>
      <c r="J14" s="315">
        <v>36868</v>
      </c>
      <c r="K14" s="316"/>
      <c r="L14" s="315"/>
      <c r="M14" s="317">
        <f t="shared" si="2"/>
        <v>77747</v>
      </c>
      <c r="N14" s="320">
        <f t="shared" si="3"/>
        <v>-0.10207467812262849</v>
      </c>
      <c r="O14" s="314">
        <v>375072</v>
      </c>
      <c r="P14" s="315">
        <v>343400</v>
      </c>
      <c r="Q14" s="316">
        <v>342</v>
      </c>
      <c r="R14" s="315">
        <v>1067</v>
      </c>
      <c r="S14" s="317">
        <f t="shared" si="4"/>
        <v>719881</v>
      </c>
      <c r="T14" s="318">
        <f t="shared" si="5"/>
        <v>0.0793944598210859</v>
      </c>
      <c r="U14" s="319">
        <v>383157</v>
      </c>
      <c r="V14" s="315">
        <v>334900</v>
      </c>
      <c r="W14" s="316">
        <v>838</v>
      </c>
      <c r="X14" s="315">
        <v>833</v>
      </c>
      <c r="Y14" s="317">
        <f t="shared" si="6"/>
        <v>719728</v>
      </c>
      <c r="Z14" s="321">
        <f t="shared" si="7"/>
        <v>0.000212580308116328</v>
      </c>
    </row>
    <row r="15" spans="1:26" ht="21" customHeight="1">
      <c r="A15" s="362" t="s">
        <v>399</v>
      </c>
      <c r="B15" s="363" t="s">
        <v>400</v>
      </c>
      <c r="C15" s="314">
        <v>30789</v>
      </c>
      <c r="D15" s="315">
        <v>27777</v>
      </c>
      <c r="E15" s="316">
        <v>235</v>
      </c>
      <c r="F15" s="315">
        <v>16</v>
      </c>
      <c r="G15" s="317">
        <f>SUM(C15:F15)</f>
        <v>58817</v>
      </c>
      <c r="H15" s="318">
        <f t="shared" si="1"/>
        <v>0.06146253175430035</v>
      </c>
      <c r="I15" s="319">
        <v>26405</v>
      </c>
      <c r="J15" s="315">
        <v>25093</v>
      </c>
      <c r="K15" s="316">
        <v>206</v>
      </c>
      <c r="L15" s="315">
        <v>104</v>
      </c>
      <c r="M15" s="317">
        <f>SUM(I15:L15)</f>
        <v>51808</v>
      </c>
      <c r="N15" s="320">
        <f>IF(ISERROR(G15/M15-1),"         /0",(G15/M15-1))</f>
        <v>0.13528798641136497</v>
      </c>
      <c r="O15" s="314">
        <v>286769</v>
      </c>
      <c r="P15" s="315">
        <v>266018</v>
      </c>
      <c r="Q15" s="316">
        <v>2008</v>
      </c>
      <c r="R15" s="315">
        <v>1857</v>
      </c>
      <c r="S15" s="317">
        <f>SUM(O15:R15)</f>
        <v>556652</v>
      </c>
      <c r="T15" s="318">
        <f t="shared" si="5"/>
        <v>0.061392209057229044</v>
      </c>
      <c r="U15" s="319">
        <v>261826</v>
      </c>
      <c r="V15" s="315">
        <v>244852</v>
      </c>
      <c r="W15" s="316">
        <v>2984</v>
      </c>
      <c r="X15" s="315">
        <v>321</v>
      </c>
      <c r="Y15" s="317">
        <f>SUM(U15:X15)</f>
        <v>509983</v>
      </c>
      <c r="Z15" s="321">
        <f>IF(ISERROR(S15/Y15-1),"         /0",IF(S15/Y15&gt;5,"  *  ",(S15/Y15-1)))</f>
        <v>0.09151089350037167</v>
      </c>
    </row>
    <row r="16" spans="1:26" ht="21" customHeight="1">
      <c r="A16" s="362" t="s">
        <v>405</v>
      </c>
      <c r="B16" s="363" t="s">
        <v>406</v>
      </c>
      <c r="C16" s="314">
        <v>11413</v>
      </c>
      <c r="D16" s="315">
        <v>9862</v>
      </c>
      <c r="E16" s="316">
        <v>38</v>
      </c>
      <c r="F16" s="315">
        <v>34</v>
      </c>
      <c r="G16" s="317">
        <f t="shared" si="0"/>
        <v>21347</v>
      </c>
      <c r="H16" s="318">
        <f t="shared" si="1"/>
        <v>0.022307167406685986</v>
      </c>
      <c r="I16" s="319">
        <v>11285</v>
      </c>
      <c r="J16" s="315">
        <v>10125</v>
      </c>
      <c r="K16" s="316">
        <v>75</v>
      </c>
      <c r="L16" s="315">
        <v>39</v>
      </c>
      <c r="M16" s="317">
        <f t="shared" si="2"/>
        <v>21524</v>
      </c>
      <c r="N16" s="320">
        <f t="shared" si="3"/>
        <v>-0.0082233785541721</v>
      </c>
      <c r="O16" s="314">
        <v>116847</v>
      </c>
      <c r="P16" s="315">
        <v>111381</v>
      </c>
      <c r="Q16" s="316">
        <v>165</v>
      </c>
      <c r="R16" s="315">
        <v>157</v>
      </c>
      <c r="S16" s="317">
        <f t="shared" si="4"/>
        <v>228550</v>
      </c>
      <c r="T16" s="318">
        <f t="shared" si="5"/>
        <v>0.025206393545751563</v>
      </c>
      <c r="U16" s="319">
        <v>117718</v>
      </c>
      <c r="V16" s="315">
        <v>111733</v>
      </c>
      <c r="W16" s="316">
        <v>429</v>
      </c>
      <c r="X16" s="315">
        <v>407</v>
      </c>
      <c r="Y16" s="317">
        <f t="shared" si="6"/>
        <v>230287</v>
      </c>
      <c r="Z16" s="321">
        <f t="shared" si="7"/>
        <v>-0.007542761858029379</v>
      </c>
    </row>
    <row r="17" spans="1:26" ht="21" customHeight="1">
      <c r="A17" s="362" t="s">
        <v>411</v>
      </c>
      <c r="B17" s="363" t="s">
        <v>412</v>
      </c>
      <c r="C17" s="314">
        <v>7891</v>
      </c>
      <c r="D17" s="315">
        <v>7085</v>
      </c>
      <c r="E17" s="316">
        <v>21</v>
      </c>
      <c r="F17" s="315">
        <v>27</v>
      </c>
      <c r="G17" s="317">
        <f>SUM(C17:F17)</f>
        <v>15024</v>
      </c>
      <c r="H17" s="318">
        <f t="shared" si="1"/>
        <v>0.015699764984215592</v>
      </c>
      <c r="I17" s="319">
        <v>8860</v>
      </c>
      <c r="J17" s="315">
        <v>6960</v>
      </c>
      <c r="K17" s="316">
        <v>13</v>
      </c>
      <c r="L17" s="315">
        <v>0</v>
      </c>
      <c r="M17" s="317">
        <f t="shared" si="2"/>
        <v>15833</v>
      </c>
      <c r="N17" s="320">
        <f>IF(ISERROR(G17/M17-1),"         /0",(G17/M17-1))</f>
        <v>-0.05109581254342199</v>
      </c>
      <c r="O17" s="314">
        <v>83119</v>
      </c>
      <c r="P17" s="315">
        <v>69904</v>
      </c>
      <c r="Q17" s="316">
        <v>249</v>
      </c>
      <c r="R17" s="315">
        <v>250</v>
      </c>
      <c r="S17" s="317">
        <f>SUM(O17:R17)</f>
        <v>153522</v>
      </c>
      <c r="T17" s="318">
        <f t="shared" si="5"/>
        <v>0.016931682126146888</v>
      </c>
      <c r="U17" s="319">
        <v>85458</v>
      </c>
      <c r="V17" s="315">
        <v>70215</v>
      </c>
      <c r="W17" s="316">
        <v>181</v>
      </c>
      <c r="X17" s="315">
        <v>23</v>
      </c>
      <c r="Y17" s="317">
        <f>SUM(U17:X17)</f>
        <v>155877</v>
      </c>
      <c r="Z17" s="321">
        <f>IF(ISERROR(S17/Y17-1),"         /0",IF(S17/Y17&gt;5,"  *  ",(S17/Y17-1)))</f>
        <v>-0.01510806597509573</v>
      </c>
    </row>
    <row r="18" spans="1:26" ht="21" customHeight="1">
      <c r="A18" s="362" t="s">
        <v>403</v>
      </c>
      <c r="B18" s="363" t="s">
        <v>404</v>
      </c>
      <c r="C18" s="314">
        <v>4034</v>
      </c>
      <c r="D18" s="315">
        <v>3437</v>
      </c>
      <c r="E18" s="316">
        <v>26</v>
      </c>
      <c r="F18" s="315">
        <v>0</v>
      </c>
      <c r="G18" s="317">
        <f t="shared" si="0"/>
        <v>7497</v>
      </c>
      <c r="H18" s="318">
        <f t="shared" si="1"/>
        <v>0.00783420780662036</v>
      </c>
      <c r="I18" s="319">
        <v>3794</v>
      </c>
      <c r="J18" s="315">
        <v>4214</v>
      </c>
      <c r="K18" s="316">
        <v>0</v>
      </c>
      <c r="L18" s="315"/>
      <c r="M18" s="317">
        <f t="shared" si="2"/>
        <v>8008</v>
      </c>
      <c r="N18" s="320">
        <f t="shared" si="3"/>
        <v>-0.06381118881118886</v>
      </c>
      <c r="O18" s="314">
        <v>46366</v>
      </c>
      <c r="P18" s="315">
        <v>41319</v>
      </c>
      <c r="Q18" s="316">
        <v>290</v>
      </c>
      <c r="R18" s="315">
        <v>127</v>
      </c>
      <c r="S18" s="317">
        <f t="shared" si="4"/>
        <v>88102</v>
      </c>
      <c r="T18" s="318">
        <f t="shared" si="5"/>
        <v>0.009716620801434277</v>
      </c>
      <c r="U18" s="319">
        <v>44380</v>
      </c>
      <c r="V18" s="315">
        <v>42846</v>
      </c>
      <c r="W18" s="316">
        <v>2244</v>
      </c>
      <c r="X18" s="315">
        <v>11</v>
      </c>
      <c r="Y18" s="317">
        <f t="shared" si="6"/>
        <v>89481</v>
      </c>
      <c r="Z18" s="321">
        <f t="shared" si="7"/>
        <v>-0.015411092857701592</v>
      </c>
    </row>
    <row r="19" spans="1:26" ht="21" customHeight="1">
      <c r="A19" s="362" t="s">
        <v>409</v>
      </c>
      <c r="B19" s="363" t="s">
        <v>410</v>
      </c>
      <c r="C19" s="314">
        <v>3420</v>
      </c>
      <c r="D19" s="315">
        <v>3010</v>
      </c>
      <c r="E19" s="316">
        <v>34</v>
      </c>
      <c r="F19" s="315">
        <v>34</v>
      </c>
      <c r="G19" s="317">
        <f t="shared" si="0"/>
        <v>6498</v>
      </c>
      <c r="H19" s="318">
        <f t="shared" si="1"/>
        <v>0.006790273753157143</v>
      </c>
      <c r="I19" s="319">
        <v>3712</v>
      </c>
      <c r="J19" s="315">
        <v>3668</v>
      </c>
      <c r="K19" s="316"/>
      <c r="L19" s="315"/>
      <c r="M19" s="317">
        <f t="shared" si="2"/>
        <v>7380</v>
      </c>
      <c r="N19" s="320">
        <f t="shared" si="3"/>
        <v>-0.11951219512195121</v>
      </c>
      <c r="O19" s="314">
        <v>33401</v>
      </c>
      <c r="P19" s="315">
        <v>30587</v>
      </c>
      <c r="Q19" s="316">
        <v>81</v>
      </c>
      <c r="R19" s="315">
        <v>91</v>
      </c>
      <c r="S19" s="317">
        <f t="shared" si="4"/>
        <v>64160</v>
      </c>
      <c r="T19" s="318">
        <f t="shared" si="5"/>
        <v>0.007076098052484884</v>
      </c>
      <c r="U19" s="319">
        <v>34122</v>
      </c>
      <c r="V19" s="315">
        <v>31744</v>
      </c>
      <c r="W19" s="316">
        <v>0</v>
      </c>
      <c r="X19" s="315">
        <v>14</v>
      </c>
      <c r="Y19" s="317">
        <f t="shared" si="6"/>
        <v>65880</v>
      </c>
      <c r="Z19" s="321">
        <f t="shared" si="7"/>
        <v>-0.0261080752884032</v>
      </c>
    </row>
    <row r="20" spans="1:26" ht="21" customHeight="1">
      <c r="A20" s="362" t="s">
        <v>424</v>
      </c>
      <c r="B20" s="363" t="s">
        <v>425</v>
      </c>
      <c r="C20" s="314">
        <v>3380</v>
      </c>
      <c r="D20" s="315">
        <v>3057</v>
      </c>
      <c r="E20" s="316">
        <v>0</v>
      </c>
      <c r="F20" s="315">
        <v>2</v>
      </c>
      <c r="G20" s="317">
        <f>SUM(C20:F20)</f>
        <v>6439</v>
      </c>
      <c r="H20" s="318">
        <f t="shared" si="1"/>
        <v>0.006728619990239896</v>
      </c>
      <c r="I20" s="319">
        <v>3476</v>
      </c>
      <c r="J20" s="315">
        <v>3401</v>
      </c>
      <c r="K20" s="316"/>
      <c r="L20" s="315"/>
      <c r="M20" s="317">
        <f t="shared" si="2"/>
        <v>6877</v>
      </c>
      <c r="N20" s="320">
        <f>IF(ISERROR(G20/M20-1),"         /0",(G20/M20-1))</f>
        <v>-0.0636905627453832</v>
      </c>
      <c r="O20" s="314">
        <v>35357</v>
      </c>
      <c r="P20" s="315">
        <v>32155</v>
      </c>
      <c r="Q20" s="316">
        <v>26</v>
      </c>
      <c r="R20" s="315">
        <v>38</v>
      </c>
      <c r="S20" s="317">
        <f>SUM(O20:R20)</f>
        <v>67576</v>
      </c>
      <c r="T20" s="318">
        <f t="shared" si="5"/>
        <v>0.007452842923857833</v>
      </c>
      <c r="U20" s="319">
        <v>33206</v>
      </c>
      <c r="V20" s="315">
        <v>31163</v>
      </c>
      <c r="W20" s="316">
        <v>9</v>
      </c>
      <c r="X20" s="315">
        <v>11</v>
      </c>
      <c r="Y20" s="317">
        <f>SUM(U20:X20)</f>
        <v>64389</v>
      </c>
      <c r="Z20" s="321">
        <f>IF(ISERROR(S20/Y20-1),"         /0",IF(S20/Y20&gt;5,"  *  ",(S20/Y20-1)))</f>
        <v>0.04949603193091989</v>
      </c>
    </row>
    <row r="21" spans="1:26" ht="21" customHeight="1">
      <c r="A21" s="362" t="s">
        <v>417</v>
      </c>
      <c r="B21" s="363" t="s">
        <v>418</v>
      </c>
      <c r="C21" s="314">
        <v>2119</v>
      </c>
      <c r="D21" s="315">
        <v>1544</v>
      </c>
      <c r="E21" s="316">
        <v>16</v>
      </c>
      <c r="F21" s="315">
        <v>13</v>
      </c>
      <c r="G21" s="317">
        <f>SUM(C21:F21)</f>
        <v>3692</v>
      </c>
      <c r="H21" s="318">
        <f t="shared" si="1"/>
        <v>0.003858062587974172</v>
      </c>
      <c r="I21" s="319">
        <v>2051</v>
      </c>
      <c r="J21" s="315">
        <v>1654</v>
      </c>
      <c r="K21" s="316">
        <v>18</v>
      </c>
      <c r="L21" s="315"/>
      <c r="M21" s="317">
        <f t="shared" si="2"/>
        <v>3723</v>
      </c>
      <c r="N21" s="320">
        <f>IF(ISERROR(G21/M21-1),"         /0",(G21/M21-1))</f>
        <v>-0.008326618318560297</v>
      </c>
      <c r="O21" s="314">
        <v>15819</v>
      </c>
      <c r="P21" s="315">
        <v>13202</v>
      </c>
      <c r="Q21" s="316">
        <v>48</v>
      </c>
      <c r="R21" s="315">
        <v>54</v>
      </c>
      <c r="S21" s="317">
        <f>SUM(O21:R21)</f>
        <v>29123</v>
      </c>
      <c r="T21" s="318">
        <f t="shared" si="5"/>
        <v>0.003211926489752451</v>
      </c>
      <c r="U21" s="319">
        <v>16558</v>
      </c>
      <c r="V21" s="315">
        <v>14478</v>
      </c>
      <c r="W21" s="316">
        <v>1672</v>
      </c>
      <c r="X21" s="315">
        <v>2013</v>
      </c>
      <c r="Y21" s="317">
        <f>SUM(U21:X21)</f>
        <v>34721</v>
      </c>
      <c r="Z21" s="321">
        <f>IF(ISERROR(S21/Y21-1),"         /0",IF(S21/Y21&gt;5,"  *  ",(S21/Y21-1)))</f>
        <v>-0.161228075228248</v>
      </c>
    </row>
    <row r="22" spans="1:26" ht="21" customHeight="1" thickBot="1">
      <c r="A22" s="364" t="s">
        <v>51</v>
      </c>
      <c r="B22" s="365"/>
      <c r="C22" s="366">
        <v>2917</v>
      </c>
      <c r="D22" s="367">
        <v>2384</v>
      </c>
      <c r="E22" s="368">
        <v>31</v>
      </c>
      <c r="F22" s="367">
        <v>37</v>
      </c>
      <c r="G22" s="369">
        <f>SUM(C22:F22)</f>
        <v>5369</v>
      </c>
      <c r="H22" s="370">
        <f t="shared" si="1"/>
        <v>0.005610492425469483</v>
      </c>
      <c r="I22" s="371">
        <v>2970</v>
      </c>
      <c r="J22" s="367">
        <v>2413</v>
      </c>
      <c r="K22" s="368">
        <v>42</v>
      </c>
      <c r="L22" s="367">
        <v>64</v>
      </c>
      <c r="M22" s="369">
        <f t="shared" si="2"/>
        <v>5489</v>
      </c>
      <c r="N22" s="372">
        <f>IF(ISERROR(G22/M22-1),"         /0",(G22/M22-1))</f>
        <v>-0.02186190562944068</v>
      </c>
      <c r="O22" s="366">
        <v>32954</v>
      </c>
      <c r="P22" s="367">
        <v>28385</v>
      </c>
      <c r="Q22" s="368">
        <v>188</v>
      </c>
      <c r="R22" s="367">
        <v>163</v>
      </c>
      <c r="S22" s="369">
        <f>SUM(O22:R22)</f>
        <v>61690</v>
      </c>
      <c r="T22" s="370">
        <f t="shared" si="5"/>
        <v>0.006803685923594023</v>
      </c>
      <c r="U22" s="371">
        <v>27232</v>
      </c>
      <c r="V22" s="367">
        <v>22664</v>
      </c>
      <c r="W22" s="368">
        <v>179</v>
      </c>
      <c r="X22" s="367">
        <v>271</v>
      </c>
      <c r="Y22" s="369">
        <f>SUM(U22:X22)</f>
        <v>50346</v>
      </c>
      <c r="Z22" s="373">
        <f>IF(ISERROR(S22/Y22-1),"         /0",IF(S22/Y22&gt;5,"  *  ",(S22/Y22-1)))</f>
        <v>0.2253207802010091</v>
      </c>
    </row>
    <row r="23" spans="1:2" ht="11.25" customHeight="1" thickTop="1">
      <c r="A23" s="81"/>
      <c r="B23" s="81"/>
    </row>
    <row r="24" spans="1:2" ht="15">
      <c r="A24" s="81" t="s">
        <v>137</v>
      </c>
      <c r="B24" s="81"/>
    </row>
    <row r="25" s="258" customFormat="1" ht="15">
      <c r="A25" s="81" t="s">
        <v>512</v>
      </c>
    </row>
  </sheetData>
  <sheetProtection/>
  <mergeCells count="27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I9:J9"/>
    <mergeCell ref="K9:L9"/>
    <mergeCell ref="Y9:Y10"/>
    <mergeCell ref="M9:M10"/>
    <mergeCell ref="O9:P9"/>
    <mergeCell ref="Q9:R9"/>
    <mergeCell ref="S9:S10"/>
    <mergeCell ref="A1:B1"/>
    <mergeCell ref="U9:V9"/>
    <mergeCell ref="W9:X9"/>
    <mergeCell ref="N8:N10"/>
    <mergeCell ref="O8:S8"/>
    <mergeCell ref="T8:T10"/>
    <mergeCell ref="U8:Y8"/>
    <mergeCell ref="C9:D9"/>
    <mergeCell ref="E9:F9"/>
    <mergeCell ref="G9:G10"/>
  </mergeCells>
  <conditionalFormatting sqref="Z23:Z65536 N23:N65536 Z5 N5 N7 Z7">
    <cfRule type="cellIs" priority="9" dxfId="97" operator="lessThan" stopIfTrue="1">
      <formula>0</formula>
    </cfRule>
  </conditionalFormatting>
  <conditionalFormatting sqref="N11:N22 Z11:Z22">
    <cfRule type="cellIs" priority="10" dxfId="97" operator="lessThan" stopIfTrue="1">
      <formula>0</formula>
    </cfRule>
    <cfRule type="cellIs" priority="11" dxfId="99" operator="greaterThanOrEqual" stopIfTrue="1">
      <formula>0</formula>
    </cfRule>
  </conditionalFormatting>
  <conditionalFormatting sqref="N9:N10 Z9:Z10">
    <cfRule type="cellIs" priority="6" dxfId="97" operator="lessThan" stopIfTrue="1">
      <formula>0</formula>
    </cfRule>
  </conditionalFormatting>
  <conditionalFormatting sqref="H9:H10">
    <cfRule type="cellIs" priority="5" dxfId="97" operator="lessThan" stopIfTrue="1">
      <formula>0</formula>
    </cfRule>
  </conditionalFormatting>
  <conditionalFormatting sqref="T9:T10">
    <cfRule type="cellIs" priority="4" dxfId="97" operator="lessThan" stopIfTrue="1">
      <formula>0</formula>
    </cfRule>
  </conditionalFormatting>
  <conditionalFormatting sqref="N8 Z8">
    <cfRule type="cellIs" priority="3" dxfId="97" operator="lessThan" stopIfTrue="1">
      <formula>0</formula>
    </cfRule>
  </conditionalFormatting>
  <conditionalFormatting sqref="H8">
    <cfRule type="cellIs" priority="2" dxfId="97" operator="lessThan" stopIfTrue="1">
      <formula>0</formula>
    </cfRule>
  </conditionalFormatting>
  <conditionalFormatting sqref="T8">
    <cfRule type="cellIs" priority="1" dxfId="97" operator="lessThan" stopIfTrue="1">
      <formula>0</formula>
    </cfRule>
  </conditionalFormatting>
  <hyperlinks>
    <hyperlink ref="A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192" customWidth="1"/>
  </cols>
  <sheetData>
    <row r="1" spans="1:8" ht="13.5" thickBot="1">
      <c r="A1" s="191"/>
      <c r="B1" s="191"/>
      <c r="C1" s="191"/>
      <c r="D1" s="191"/>
      <c r="E1" s="191"/>
      <c r="F1" s="191"/>
      <c r="G1" s="191"/>
      <c r="H1" s="191"/>
    </row>
    <row r="2" spans="1:14" ht="31.5" thickTop="1">
      <c r="A2" s="193" t="s">
        <v>150</v>
      </c>
      <c r="B2" s="194"/>
      <c r="M2" s="579" t="s">
        <v>26</v>
      </c>
      <c r="N2" s="579"/>
    </row>
    <row r="3" spans="1:2" ht="25.5">
      <c r="A3" s="195" t="s">
        <v>36</v>
      </c>
      <c r="B3" s="196"/>
    </row>
    <row r="9" spans="1:14" ht="27">
      <c r="A9" s="207" t="s">
        <v>105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ht="15.75">
      <c r="A10" s="198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ht="15">
      <c r="A11" s="206" t="s">
        <v>148</v>
      </c>
    </row>
    <row r="12" ht="15">
      <c r="A12" s="206" t="s">
        <v>128</v>
      </c>
    </row>
    <row r="13" ht="15">
      <c r="A13" s="206" t="s">
        <v>129</v>
      </c>
    </row>
    <row r="15" ht="27">
      <c r="A15" s="207" t="s">
        <v>127</v>
      </c>
    </row>
    <row r="17" ht="22.5">
      <c r="A17" s="200" t="s">
        <v>146</v>
      </c>
    </row>
    <row r="18" ht="15">
      <c r="A18" s="206" t="s">
        <v>147</v>
      </c>
    </row>
    <row r="19" spans="1:18" ht="83.25" customHeight="1">
      <c r="A19" s="580" t="s">
        <v>149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</row>
    <row r="22" ht="22.5">
      <c r="A22" s="200" t="s">
        <v>106</v>
      </c>
    </row>
    <row r="24" spans="1:18" ht="30" customHeight="1">
      <c r="A24" s="581" t="s">
        <v>107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</row>
    <row r="25" ht="15.75">
      <c r="A25" s="199"/>
    </row>
    <row r="26" ht="22.5">
      <c r="A26" s="200" t="s">
        <v>108</v>
      </c>
    </row>
    <row r="27" ht="15.75">
      <c r="A27" s="199" t="s">
        <v>109</v>
      </c>
    </row>
    <row r="28" ht="15.75">
      <c r="A28" s="199" t="s">
        <v>110</v>
      </c>
    </row>
    <row r="30" ht="22.5">
      <c r="A30" s="200" t="s">
        <v>138</v>
      </c>
    </row>
    <row r="31" ht="15.75">
      <c r="A31" s="199" t="s">
        <v>139</v>
      </c>
    </row>
    <row r="32" ht="15.75">
      <c r="A32" s="199"/>
    </row>
    <row r="33" ht="22.5">
      <c r="A33" s="200" t="s">
        <v>140</v>
      </c>
    </row>
    <row r="34" ht="15.75">
      <c r="A34" s="199" t="s">
        <v>143</v>
      </c>
    </row>
    <row r="36" ht="22.5">
      <c r="A36" s="200" t="s">
        <v>141</v>
      </c>
    </row>
    <row r="37" ht="15.75">
      <c r="A37" s="199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80" customWidth="1"/>
    <col min="2" max="2" width="35.421875" style="80" customWidth="1"/>
    <col min="3" max="3" width="9.8515625" style="80" customWidth="1"/>
    <col min="4" max="4" width="12.421875" style="80" bestFit="1" customWidth="1"/>
    <col min="5" max="5" width="8.57421875" style="80" bestFit="1" customWidth="1"/>
    <col min="6" max="6" width="10.57421875" style="80" bestFit="1" customWidth="1"/>
    <col min="7" max="7" width="9.00390625" style="80" customWidth="1"/>
    <col min="8" max="8" width="10.7109375" style="80" customWidth="1"/>
    <col min="9" max="9" width="9.57421875" style="80" customWidth="1"/>
    <col min="10" max="10" width="11.57421875" style="80" bestFit="1" customWidth="1"/>
    <col min="11" max="11" width="9.00390625" style="80" bestFit="1" customWidth="1"/>
    <col min="12" max="12" width="10.57421875" style="80" bestFit="1" customWidth="1"/>
    <col min="13" max="13" width="11.57421875" style="80" bestFit="1" customWidth="1"/>
    <col min="14" max="14" width="9.421875" style="80" customWidth="1"/>
    <col min="15" max="15" width="9.57421875" style="80" bestFit="1" customWidth="1"/>
    <col min="16" max="16" width="11.140625" style="80" customWidth="1"/>
    <col min="17" max="17" width="9.421875" style="80" customWidth="1"/>
    <col min="18" max="18" width="10.57421875" style="80" bestFit="1" customWidth="1"/>
    <col min="19" max="19" width="9.57421875" style="80" customWidth="1"/>
    <col min="20" max="20" width="10.140625" style="80" customWidth="1"/>
    <col min="21" max="21" width="9.421875" style="80" customWidth="1"/>
    <col min="22" max="22" width="10.421875" style="80" customWidth="1"/>
    <col min="23" max="23" width="9.421875" style="80" customWidth="1"/>
    <col min="24" max="24" width="10.28125" style="80" customWidth="1"/>
    <col min="25" max="25" width="10.7109375" style="80" customWidth="1"/>
    <col min="26" max="26" width="9.8515625" style="80" bestFit="1" customWidth="1"/>
    <col min="27" max="16384" width="8.00390625" style="80" customWidth="1"/>
  </cols>
  <sheetData>
    <row r="1" spans="1:26" ht="18.75" thickBot="1">
      <c r="A1" s="203" t="s">
        <v>120</v>
      </c>
      <c r="B1" s="204"/>
      <c r="C1" s="204"/>
      <c r="Y1" s="659" t="s">
        <v>26</v>
      </c>
      <c r="Z1" s="660"/>
    </row>
    <row r="2" ht="5.25" customHeight="1" thickBot="1"/>
    <row r="3" spans="1:26" ht="24.75" customHeight="1" thickTop="1">
      <c r="A3" s="661" t="s">
        <v>122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3"/>
    </row>
    <row r="4" spans="1:26" ht="21" customHeight="1" thickBot="1">
      <c r="A4" s="673" t="s">
        <v>42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5"/>
    </row>
    <row r="5" spans="1:26" s="99" customFormat="1" ht="19.5" customHeight="1" thickBot="1" thickTop="1">
      <c r="A5" s="743" t="s">
        <v>116</v>
      </c>
      <c r="B5" s="743" t="s">
        <v>117</v>
      </c>
      <c r="C5" s="758" t="s">
        <v>34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60"/>
      <c r="O5" s="761" t="s">
        <v>33</v>
      </c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60"/>
    </row>
    <row r="6" spans="1:26" s="98" customFormat="1" ht="26.25" customHeight="1" thickBot="1">
      <c r="A6" s="744"/>
      <c r="B6" s="744"/>
      <c r="C6" s="752" t="s">
        <v>155</v>
      </c>
      <c r="D6" s="748"/>
      <c r="E6" s="748"/>
      <c r="F6" s="748"/>
      <c r="G6" s="749"/>
      <c r="H6" s="750" t="s">
        <v>32</v>
      </c>
      <c r="I6" s="752" t="s">
        <v>156</v>
      </c>
      <c r="J6" s="748"/>
      <c r="K6" s="748"/>
      <c r="L6" s="748"/>
      <c r="M6" s="749"/>
      <c r="N6" s="750" t="s">
        <v>31</v>
      </c>
      <c r="O6" s="747" t="s">
        <v>157</v>
      </c>
      <c r="P6" s="748"/>
      <c r="Q6" s="748"/>
      <c r="R6" s="748"/>
      <c r="S6" s="749"/>
      <c r="T6" s="750" t="s">
        <v>32</v>
      </c>
      <c r="U6" s="747" t="s">
        <v>158</v>
      </c>
      <c r="V6" s="748"/>
      <c r="W6" s="748"/>
      <c r="X6" s="748"/>
      <c r="Y6" s="749"/>
      <c r="Z6" s="750" t="s">
        <v>31</v>
      </c>
    </row>
    <row r="7" spans="1:26" s="93" customFormat="1" ht="26.25" customHeight="1">
      <c r="A7" s="745"/>
      <c r="B7" s="745"/>
      <c r="C7" s="677" t="s">
        <v>20</v>
      </c>
      <c r="D7" s="672"/>
      <c r="E7" s="668" t="s">
        <v>19</v>
      </c>
      <c r="F7" s="672"/>
      <c r="G7" s="655" t="s">
        <v>15</v>
      </c>
      <c r="H7" s="648"/>
      <c r="I7" s="753" t="s">
        <v>20</v>
      </c>
      <c r="J7" s="672"/>
      <c r="K7" s="668" t="s">
        <v>19</v>
      </c>
      <c r="L7" s="672"/>
      <c r="M7" s="655" t="s">
        <v>15</v>
      </c>
      <c r="N7" s="648"/>
      <c r="O7" s="753" t="s">
        <v>20</v>
      </c>
      <c r="P7" s="672"/>
      <c r="Q7" s="668" t="s">
        <v>19</v>
      </c>
      <c r="R7" s="672"/>
      <c r="S7" s="655" t="s">
        <v>15</v>
      </c>
      <c r="T7" s="648"/>
      <c r="U7" s="753" t="s">
        <v>20</v>
      </c>
      <c r="V7" s="672"/>
      <c r="W7" s="668" t="s">
        <v>19</v>
      </c>
      <c r="X7" s="672"/>
      <c r="Y7" s="655" t="s">
        <v>15</v>
      </c>
      <c r="Z7" s="648"/>
    </row>
    <row r="8" spans="1:26" s="93" customFormat="1" ht="19.5" customHeight="1" thickBot="1">
      <c r="A8" s="746"/>
      <c r="B8" s="746"/>
      <c r="C8" s="96" t="s">
        <v>29</v>
      </c>
      <c r="D8" s="94" t="s">
        <v>28</v>
      </c>
      <c r="E8" s="95" t="s">
        <v>29</v>
      </c>
      <c r="F8" s="205" t="s">
        <v>28</v>
      </c>
      <c r="G8" s="754"/>
      <c r="H8" s="751"/>
      <c r="I8" s="96" t="s">
        <v>29</v>
      </c>
      <c r="J8" s="94" t="s">
        <v>28</v>
      </c>
      <c r="K8" s="95" t="s">
        <v>29</v>
      </c>
      <c r="L8" s="205" t="s">
        <v>28</v>
      </c>
      <c r="M8" s="754"/>
      <c r="N8" s="751"/>
      <c r="O8" s="96" t="s">
        <v>29</v>
      </c>
      <c r="P8" s="94" t="s">
        <v>28</v>
      </c>
      <c r="Q8" s="95" t="s">
        <v>29</v>
      </c>
      <c r="R8" s="205" t="s">
        <v>28</v>
      </c>
      <c r="S8" s="754"/>
      <c r="T8" s="751"/>
      <c r="U8" s="96" t="s">
        <v>29</v>
      </c>
      <c r="V8" s="94" t="s">
        <v>28</v>
      </c>
      <c r="W8" s="95" t="s">
        <v>29</v>
      </c>
      <c r="X8" s="205" t="s">
        <v>28</v>
      </c>
      <c r="Y8" s="754"/>
      <c r="Z8" s="751"/>
    </row>
    <row r="9" spans="1:26" s="82" customFormat="1" ht="18" customHeight="1" thickBot="1" thickTop="1">
      <c r="A9" s="92" t="s">
        <v>22</v>
      </c>
      <c r="B9" s="202"/>
      <c r="C9" s="91">
        <f>SUM(C10:C14)</f>
        <v>21064.309999999998</v>
      </c>
      <c r="D9" s="85">
        <f>SUM(D10:D14)</f>
        <v>12471.187</v>
      </c>
      <c r="E9" s="86">
        <f>SUM(E10:E14)</f>
        <v>11988.247</v>
      </c>
      <c r="F9" s="85">
        <f>SUM(F10:F14)</f>
        <v>6024.746000000002</v>
      </c>
      <c r="G9" s="84">
        <f aca="true" t="shared" si="0" ref="G9:G14">SUM(C9:F9)</f>
        <v>51548.48999999999</v>
      </c>
      <c r="H9" s="88">
        <f aca="true" t="shared" si="1" ref="H9:H14">G9/$G$9</f>
        <v>1</v>
      </c>
      <c r="I9" s="87">
        <f>SUM(I10:I14)</f>
        <v>26140.643</v>
      </c>
      <c r="J9" s="85">
        <f>SUM(J10:J14)</f>
        <v>14655.275999999996</v>
      </c>
      <c r="K9" s="86">
        <f>SUM(K10:K14)</f>
        <v>7049.5790000000015</v>
      </c>
      <c r="L9" s="85">
        <f>SUM(L10:L14)</f>
        <v>3219.482</v>
      </c>
      <c r="M9" s="84">
        <f aca="true" t="shared" si="2" ref="M9:M14">SUM(I9:L9)</f>
        <v>51064.979999999996</v>
      </c>
      <c r="N9" s="90">
        <f aca="true" t="shared" si="3" ref="N9:N14">IF(ISERROR(G9/M9-1),"         /0",(G9/M9-1))</f>
        <v>0.009468524221491803</v>
      </c>
      <c r="O9" s="89">
        <f>SUM(O10:O14)</f>
        <v>203933.31300000008</v>
      </c>
      <c r="P9" s="85">
        <f>SUM(P10:P14)</f>
        <v>115660.63099999998</v>
      </c>
      <c r="Q9" s="86">
        <f>SUM(Q10:Q14)</f>
        <v>114673.49600000003</v>
      </c>
      <c r="R9" s="85">
        <f>SUM(R10:R14)</f>
        <v>49792.02299999999</v>
      </c>
      <c r="S9" s="84">
        <f aca="true" t="shared" si="4" ref="S9:S14">SUM(O9:R9)</f>
        <v>484059.4630000001</v>
      </c>
      <c r="T9" s="88">
        <f aca="true" t="shared" si="5" ref="T9:T14">S9/$S$9</f>
        <v>1</v>
      </c>
      <c r="U9" s="87">
        <f>SUM(U10:U14)</f>
        <v>235420.94599999997</v>
      </c>
      <c r="V9" s="85">
        <f>SUM(V10:V14)</f>
        <v>124886.26000000005</v>
      </c>
      <c r="W9" s="86">
        <f>SUM(W10:W14)</f>
        <v>61624.07196999999</v>
      </c>
      <c r="X9" s="85">
        <f>SUM(X10:X14)</f>
        <v>22769.505999999998</v>
      </c>
      <c r="Y9" s="84">
        <f aca="true" t="shared" si="6" ref="Y9:Y14">SUM(U9:X9)</f>
        <v>444700.78397</v>
      </c>
      <c r="Z9" s="83">
        <f>IF(ISERROR(S9/Y9-1),"         /0",(S9/Y9-1))</f>
        <v>0.08850598075998728</v>
      </c>
    </row>
    <row r="10" spans="1:26" ht="21.75" customHeight="1" thickTop="1">
      <c r="A10" s="352" t="s">
        <v>395</v>
      </c>
      <c r="B10" s="353" t="s">
        <v>396</v>
      </c>
      <c r="C10" s="354">
        <v>17117.417999999998</v>
      </c>
      <c r="D10" s="355">
        <v>10938.354</v>
      </c>
      <c r="E10" s="356">
        <v>9747.375</v>
      </c>
      <c r="F10" s="355">
        <v>5544.441000000002</v>
      </c>
      <c r="G10" s="357">
        <f t="shared" si="0"/>
        <v>43347.587999999996</v>
      </c>
      <c r="H10" s="358">
        <f t="shared" si="1"/>
        <v>0.8409089771591758</v>
      </c>
      <c r="I10" s="359">
        <v>19738.194</v>
      </c>
      <c r="J10" s="355">
        <v>12923.078999999996</v>
      </c>
      <c r="K10" s="356">
        <v>6174.433000000001</v>
      </c>
      <c r="L10" s="355">
        <v>3136.968</v>
      </c>
      <c r="M10" s="357">
        <f t="shared" si="2"/>
        <v>41972.67399999999</v>
      </c>
      <c r="N10" s="360">
        <f t="shared" si="3"/>
        <v>0.032757360181531636</v>
      </c>
      <c r="O10" s="354">
        <v>162863.57900000009</v>
      </c>
      <c r="P10" s="355">
        <v>101453.52799999998</v>
      </c>
      <c r="Q10" s="356">
        <v>94710.83700000003</v>
      </c>
      <c r="R10" s="355">
        <v>45956.23999999999</v>
      </c>
      <c r="S10" s="357">
        <f t="shared" si="4"/>
        <v>404984.1840000001</v>
      </c>
      <c r="T10" s="358">
        <f t="shared" si="5"/>
        <v>0.8366413941999519</v>
      </c>
      <c r="U10" s="359">
        <v>181265.157</v>
      </c>
      <c r="V10" s="355">
        <v>110664.50700000004</v>
      </c>
      <c r="W10" s="356">
        <v>53421.95596999999</v>
      </c>
      <c r="X10" s="355">
        <v>22065.950999999997</v>
      </c>
      <c r="Y10" s="357">
        <f t="shared" si="6"/>
        <v>367417.57097000006</v>
      </c>
      <c r="Z10" s="361">
        <f>IF(ISERROR(S10/Y10-1),"         /0",IF(S10/Y10&gt;5,"  *  ",(S10/Y10-1)))</f>
        <v>0.10224500948831161</v>
      </c>
    </row>
    <row r="11" spans="1:26" ht="21.75" customHeight="1">
      <c r="A11" s="362" t="s">
        <v>397</v>
      </c>
      <c r="B11" s="363" t="s">
        <v>398</v>
      </c>
      <c r="C11" s="314">
        <v>3495.8590000000004</v>
      </c>
      <c r="D11" s="315">
        <v>584.8679999999998</v>
      </c>
      <c r="E11" s="316">
        <v>2203.727</v>
      </c>
      <c r="F11" s="315">
        <v>420.027</v>
      </c>
      <c r="G11" s="317">
        <f>SUM(C11:F11)</f>
        <v>6704.481</v>
      </c>
      <c r="H11" s="318">
        <f>G11/$G$9</f>
        <v>0.13006163711099977</v>
      </c>
      <c r="I11" s="319">
        <v>5980.994000000001</v>
      </c>
      <c r="J11" s="315">
        <v>817.1379999999999</v>
      </c>
      <c r="K11" s="316">
        <v>872.44</v>
      </c>
      <c r="L11" s="315">
        <v>81.134</v>
      </c>
      <c r="M11" s="317">
        <f>SUM(I11:L11)</f>
        <v>7751.706</v>
      </c>
      <c r="N11" s="320">
        <f t="shared" si="3"/>
        <v>-0.13509606788492756</v>
      </c>
      <c r="O11" s="314">
        <v>38015.23399999998</v>
      </c>
      <c r="P11" s="315">
        <v>6561.929</v>
      </c>
      <c r="Q11" s="316">
        <v>19922.175</v>
      </c>
      <c r="R11" s="315">
        <v>3746.643</v>
      </c>
      <c r="S11" s="317">
        <f>SUM(O11:R11)</f>
        <v>68245.98099999999</v>
      </c>
      <c r="T11" s="318">
        <f>S11/$S$9</f>
        <v>0.14098677170164106</v>
      </c>
      <c r="U11" s="319">
        <v>51378.38099999997</v>
      </c>
      <c r="V11" s="315">
        <v>7502.978000000001</v>
      </c>
      <c r="W11" s="316">
        <v>8127.857</v>
      </c>
      <c r="X11" s="315">
        <v>678.2749999999999</v>
      </c>
      <c r="Y11" s="317">
        <f>SUM(U11:X11)</f>
        <v>67687.49099999997</v>
      </c>
      <c r="Z11" s="321">
        <f>IF(ISERROR(S11/Y11-1),"         /0",IF(S11/Y11&gt;5,"  *  ",(S11/Y11-1)))</f>
        <v>0.008251007560614365</v>
      </c>
    </row>
    <row r="12" spans="1:26" ht="21.75" customHeight="1">
      <c r="A12" s="362" t="s">
        <v>401</v>
      </c>
      <c r="B12" s="363" t="s">
        <v>402</v>
      </c>
      <c r="C12" s="314">
        <v>299.95000000000005</v>
      </c>
      <c r="D12" s="315">
        <v>541.9190000000001</v>
      </c>
      <c r="E12" s="316">
        <v>0</v>
      </c>
      <c r="F12" s="315">
        <v>0.05</v>
      </c>
      <c r="G12" s="317">
        <f>SUM(C12:F12)</f>
        <v>841.9190000000001</v>
      </c>
      <c r="H12" s="318">
        <f>G12/$G$9</f>
        <v>0.01633256376665932</v>
      </c>
      <c r="I12" s="319">
        <v>143.099</v>
      </c>
      <c r="J12" s="315">
        <v>471.8</v>
      </c>
      <c r="K12" s="316"/>
      <c r="L12" s="315"/>
      <c r="M12" s="317">
        <f>SUM(I12:L12)</f>
        <v>614.899</v>
      </c>
      <c r="N12" s="320">
        <f t="shared" si="3"/>
        <v>0.36919884403780157</v>
      </c>
      <c r="O12" s="314">
        <v>1780.424</v>
      </c>
      <c r="P12" s="315">
        <v>4395.786999999999</v>
      </c>
      <c r="Q12" s="316">
        <v>0.2</v>
      </c>
      <c r="R12" s="315">
        <v>0.43</v>
      </c>
      <c r="S12" s="317">
        <f>SUM(O12:R12)</f>
        <v>6176.840999999999</v>
      </c>
      <c r="T12" s="318">
        <f>S12/$S$9</f>
        <v>0.012760500459423924</v>
      </c>
      <c r="U12" s="319">
        <v>1620.4760000000003</v>
      </c>
      <c r="V12" s="315">
        <v>4249.678999999999</v>
      </c>
      <c r="W12" s="316">
        <v>40.778999999999996</v>
      </c>
      <c r="X12" s="315">
        <v>20.247999999999998</v>
      </c>
      <c r="Y12" s="317">
        <f>SUM(U12:X12)</f>
        <v>5931.181999999999</v>
      </c>
      <c r="Z12" s="321">
        <f>IF(ISERROR(S12/Y12-1),"         /0",IF(S12/Y12&gt;5,"  *  ",(S12/Y12-1)))</f>
        <v>0.0414182198421833</v>
      </c>
    </row>
    <row r="13" spans="1:26" ht="21.75" customHeight="1">
      <c r="A13" s="362" t="s">
        <v>405</v>
      </c>
      <c r="B13" s="363" t="s">
        <v>406</v>
      </c>
      <c r="C13" s="314">
        <v>104.405</v>
      </c>
      <c r="D13" s="315">
        <v>388.308</v>
      </c>
      <c r="E13" s="316">
        <v>36.985</v>
      </c>
      <c r="F13" s="315">
        <v>38.782</v>
      </c>
      <c r="G13" s="317">
        <f>SUM(C13:F13)</f>
        <v>568.48</v>
      </c>
      <c r="H13" s="318">
        <f>G13/$G$9</f>
        <v>0.011028063091663792</v>
      </c>
      <c r="I13" s="319">
        <v>235.981</v>
      </c>
      <c r="J13" s="315">
        <v>324.937</v>
      </c>
      <c r="K13" s="316">
        <v>0</v>
      </c>
      <c r="L13" s="315">
        <v>0.29</v>
      </c>
      <c r="M13" s="317">
        <f>SUM(I13:L13)</f>
        <v>561.208</v>
      </c>
      <c r="N13" s="320">
        <f t="shared" si="3"/>
        <v>0.01295776254080483</v>
      </c>
      <c r="O13" s="314">
        <v>1022.3879999999998</v>
      </c>
      <c r="P13" s="315">
        <v>3002.1510000000007</v>
      </c>
      <c r="Q13" s="316">
        <v>38.534</v>
      </c>
      <c r="R13" s="315">
        <v>40.369</v>
      </c>
      <c r="S13" s="317">
        <f>SUM(O13:R13)</f>
        <v>4103.442000000001</v>
      </c>
      <c r="T13" s="318">
        <f>S13/$S$9</f>
        <v>0.008477144470161924</v>
      </c>
      <c r="U13" s="319">
        <v>896.595</v>
      </c>
      <c r="V13" s="315">
        <v>2217.5660000000003</v>
      </c>
      <c r="W13" s="316">
        <v>25.232</v>
      </c>
      <c r="X13" s="315">
        <v>2.125</v>
      </c>
      <c r="Y13" s="317">
        <f>SUM(U13:X13)</f>
        <v>3141.518</v>
      </c>
      <c r="Z13" s="321">
        <f>IF(ISERROR(S13/Y13-1),"         /0",IF(S13/Y13&gt;5,"  *  ",(S13/Y13-1)))</f>
        <v>0.3061971951139548</v>
      </c>
    </row>
    <row r="14" spans="1:26" ht="21.75" customHeight="1" thickBot="1">
      <c r="A14" s="364" t="s">
        <v>51</v>
      </c>
      <c r="B14" s="365"/>
      <c r="C14" s="366">
        <v>46.678</v>
      </c>
      <c r="D14" s="367">
        <v>17.738</v>
      </c>
      <c r="E14" s="368">
        <v>0.16</v>
      </c>
      <c r="F14" s="367">
        <v>21.446</v>
      </c>
      <c r="G14" s="369">
        <f t="shared" si="0"/>
        <v>86.02199999999999</v>
      </c>
      <c r="H14" s="370">
        <f t="shared" si="1"/>
        <v>0.0016687588715013767</v>
      </c>
      <c r="I14" s="371">
        <v>42.375</v>
      </c>
      <c r="J14" s="367">
        <v>118.322</v>
      </c>
      <c r="K14" s="368">
        <v>2.706</v>
      </c>
      <c r="L14" s="367">
        <v>1.09</v>
      </c>
      <c r="M14" s="369">
        <f t="shared" si="2"/>
        <v>164.493</v>
      </c>
      <c r="N14" s="372">
        <f t="shared" si="3"/>
        <v>-0.4770476555233354</v>
      </c>
      <c r="O14" s="366">
        <v>251.68800000000005</v>
      </c>
      <c r="P14" s="367">
        <v>247.236</v>
      </c>
      <c r="Q14" s="368">
        <v>1.7500000000000002</v>
      </c>
      <c r="R14" s="367">
        <v>48.34100000000001</v>
      </c>
      <c r="S14" s="369">
        <f t="shared" si="4"/>
        <v>549.0150000000001</v>
      </c>
      <c r="T14" s="370">
        <f t="shared" si="5"/>
        <v>0.0011341891688211867</v>
      </c>
      <c r="U14" s="371">
        <v>260.33700000000005</v>
      </c>
      <c r="V14" s="367">
        <v>251.53</v>
      </c>
      <c r="W14" s="368">
        <v>8.248000000000001</v>
      </c>
      <c r="X14" s="367">
        <v>2.907</v>
      </c>
      <c r="Y14" s="369">
        <f t="shared" si="6"/>
        <v>523.0220000000002</v>
      </c>
      <c r="Z14" s="373">
        <f>IF(ISERROR(S14/Y14-1),"         /0",IF(S14/Y14&gt;5,"  *  ",(S14/Y14-1)))</f>
        <v>0.049697718260417245</v>
      </c>
    </row>
    <row r="15" spans="1:2" ht="8.25" customHeight="1" thickTop="1">
      <c r="A15" s="81"/>
      <c r="B15" s="81"/>
    </row>
    <row r="16" spans="1:2" ht="15">
      <c r="A16" s="81" t="s">
        <v>137</v>
      </c>
      <c r="B16" s="81"/>
    </row>
    <row r="17" ht="15">
      <c r="A17" s="81" t="s">
        <v>512</v>
      </c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7" operator="lessThan" stopIfTrue="1">
      <formula>0</formula>
    </cfRule>
  </conditionalFormatting>
  <conditionalFormatting sqref="N9:N14 Z9:Z14">
    <cfRule type="cellIs" priority="13" dxfId="97" operator="lessThan" stopIfTrue="1">
      <formula>0</formula>
    </cfRule>
    <cfRule type="cellIs" priority="14" dxfId="99" operator="greaterThanOrEqual" stopIfTrue="1">
      <formula>0</formula>
    </cfRule>
  </conditionalFormatting>
  <conditionalFormatting sqref="N5:N8 Z5:Z8">
    <cfRule type="cellIs" priority="3" dxfId="97" operator="lessThan" stopIfTrue="1">
      <formula>0</formula>
    </cfRule>
  </conditionalFormatting>
  <conditionalFormatting sqref="H6:H8">
    <cfRule type="cellIs" priority="2" dxfId="97" operator="lessThan" stopIfTrue="1">
      <formula>0</formula>
    </cfRule>
  </conditionalFormatting>
  <conditionalFormatting sqref="T6:T8">
    <cfRule type="cellIs" priority="1" dxfId="97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90" zoomScaleNormal="90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82" t="s">
        <v>26</v>
      </c>
      <c r="O1" s="582"/>
    </row>
    <row r="2" ht="5.25" customHeight="1"/>
    <row r="3" ht="4.5" customHeight="1" thickBot="1"/>
    <row r="4" spans="1:15" ht="13.5" customHeight="1" thickTop="1">
      <c r="A4" s="591" t="s">
        <v>25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3"/>
    </row>
    <row r="5" spans="1:15" ht="12.75" customHeight="1">
      <c r="A5" s="594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6"/>
    </row>
    <row r="6" spans="1:15" ht="5.25" customHeight="1" thickBo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4"/>
    </row>
    <row r="7" spans="1:15" ht="16.5" customHeight="1" thickTop="1">
      <c r="A7" s="495"/>
      <c r="B7" s="496"/>
      <c r="C7" s="583" t="s">
        <v>24</v>
      </c>
      <c r="D7" s="584"/>
      <c r="E7" s="585"/>
      <c r="F7" s="606" t="s">
        <v>23</v>
      </c>
      <c r="G7" s="607"/>
      <c r="H7" s="607"/>
      <c r="I7" s="607"/>
      <c r="J7" s="607"/>
      <c r="K7" s="607"/>
      <c r="L7" s="607"/>
      <c r="M7" s="607"/>
      <c r="N7" s="607"/>
      <c r="O7" s="586" t="s">
        <v>22</v>
      </c>
    </row>
    <row r="8" spans="1:15" ht="3.75" customHeight="1" thickBot="1">
      <c r="A8" s="497"/>
      <c r="B8" s="498"/>
      <c r="C8" s="499"/>
      <c r="D8" s="500"/>
      <c r="E8" s="501"/>
      <c r="F8" s="608"/>
      <c r="G8" s="609"/>
      <c r="H8" s="609"/>
      <c r="I8" s="609"/>
      <c r="J8" s="609"/>
      <c r="K8" s="609"/>
      <c r="L8" s="609"/>
      <c r="M8" s="609"/>
      <c r="N8" s="609"/>
      <c r="O8" s="587"/>
    </row>
    <row r="9" spans="1:15" ht="21.75" customHeight="1" thickBot="1" thickTop="1">
      <c r="A9" s="600" t="s">
        <v>21</v>
      </c>
      <c r="B9" s="601"/>
      <c r="C9" s="602" t="s">
        <v>20</v>
      </c>
      <c r="D9" s="604" t="s">
        <v>19</v>
      </c>
      <c r="E9" s="589" t="s">
        <v>15</v>
      </c>
      <c r="F9" s="583" t="s">
        <v>20</v>
      </c>
      <c r="G9" s="584"/>
      <c r="H9" s="584"/>
      <c r="I9" s="583" t="s">
        <v>19</v>
      </c>
      <c r="J9" s="584"/>
      <c r="K9" s="585"/>
      <c r="L9" s="502" t="s">
        <v>18</v>
      </c>
      <c r="M9" s="503"/>
      <c r="N9" s="503"/>
      <c r="O9" s="587"/>
    </row>
    <row r="10" spans="1:15" s="59" customFormat="1" ht="18.75" customHeight="1" thickBot="1">
      <c r="A10" s="504"/>
      <c r="B10" s="505"/>
      <c r="C10" s="603"/>
      <c r="D10" s="605"/>
      <c r="E10" s="590"/>
      <c r="F10" s="506" t="s">
        <v>17</v>
      </c>
      <c r="G10" s="507" t="s">
        <v>16</v>
      </c>
      <c r="H10" s="508" t="s">
        <v>15</v>
      </c>
      <c r="I10" s="506" t="s">
        <v>17</v>
      </c>
      <c r="J10" s="507" t="s">
        <v>16</v>
      </c>
      <c r="K10" s="509" t="s">
        <v>15</v>
      </c>
      <c r="L10" s="506" t="s">
        <v>17</v>
      </c>
      <c r="M10" s="510" t="s">
        <v>16</v>
      </c>
      <c r="N10" s="509" t="s">
        <v>15</v>
      </c>
      <c r="O10" s="588"/>
    </row>
    <row r="11" spans="1:15" s="58" customFormat="1" ht="18.75" customHeight="1" thickTop="1">
      <c r="A11" s="597">
        <v>2016</v>
      </c>
      <c r="B11" s="265" t="s">
        <v>5</v>
      </c>
      <c r="C11" s="240">
        <v>1941690</v>
      </c>
      <c r="D11" s="241">
        <v>78299</v>
      </c>
      <c r="E11" s="480">
        <f aca="true" t="shared" si="0" ref="E11:E24">D11+C11</f>
        <v>2019989</v>
      </c>
      <c r="F11" s="240">
        <v>540371</v>
      </c>
      <c r="G11" s="242">
        <v>513548</v>
      </c>
      <c r="H11" s="243">
        <f aca="true" t="shared" si="1" ref="H11:H22">G11+F11</f>
        <v>1053919</v>
      </c>
      <c r="I11" s="244">
        <v>7538</v>
      </c>
      <c r="J11" s="245">
        <v>5677</v>
      </c>
      <c r="K11" s="246">
        <f aca="true" t="shared" si="2" ref="K11:K22">J11+I11</f>
        <v>13215</v>
      </c>
      <c r="L11" s="247">
        <f aca="true" t="shared" si="3" ref="L11:L24">I11+F11</f>
        <v>547909</v>
      </c>
      <c r="M11" s="248">
        <f aca="true" t="shared" si="4" ref="M11:M24">J11+G11</f>
        <v>519225</v>
      </c>
      <c r="N11" s="480">
        <f aca="true" t="shared" si="5" ref="N11:N24">K11+H11</f>
        <v>1067134</v>
      </c>
      <c r="O11" s="459">
        <f aca="true" t="shared" si="6" ref="O11:O24">N11+E11</f>
        <v>3087123</v>
      </c>
    </row>
    <row r="12" spans="1:15" ht="18.75" customHeight="1">
      <c r="A12" s="598"/>
      <c r="B12" s="265" t="s">
        <v>4</v>
      </c>
      <c r="C12" s="46">
        <v>1737328</v>
      </c>
      <c r="D12" s="54">
        <v>63180</v>
      </c>
      <c r="E12" s="481">
        <f t="shared" si="0"/>
        <v>1800508</v>
      </c>
      <c r="F12" s="46">
        <v>434132</v>
      </c>
      <c r="G12" s="44">
        <v>399361</v>
      </c>
      <c r="H12" s="49">
        <f t="shared" si="1"/>
        <v>833493</v>
      </c>
      <c r="I12" s="52">
        <v>2462</v>
      </c>
      <c r="J12" s="51">
        <v>1323</v>
      </c>
      <c r="K12" s="50">
        <f t="shared" si="2"/>
        <v>3785</v>
      </c>
      <c r="L12" s="201">
        <f t="shared" si="3"/>
        <v>436594</v>
      </c>
      <c r="M12" s="222">
        <f t="shared" si="4"/>
        <v>400684</v>
      </c>
      <c r="N12" s="481">
        <f t="shared" si="5"/>
        <v>837278</v>
      </c>
      <c r="O12" s="460">
        <f t="shared" si="6"/>
        <v>2637786</v>
      </c>
    </row>
    <row r="13" spans="1:15" ht="18.75" customHeight="1">
      <c r="A13" s="598"/>
      <c r="B13" s="265" t="s">
        <v>3</v>
      </c>
      <c r="C13" s="46">
        <v>1867326</v>
      </c>
      <c r="D13" s="54">
        <v>64780</v>
      </c>
      <c r="E13" s="481">
        <f t="shared" si="0"/>
        <v>1932106</v>
      </c>
      <c r="F13" s="46">
        <v>489132</v>
      </c>
      <c r="G13" s="44">
        <v>452820</v>
      </c>
      <c r="H13" s="49">
        <f t="shared" si="1"/>
        <v>941952</v>
      </c>
      <c r="I13" s="201">
        <v>3732</v>
      </c>
      <c r="J13" s="51">
        <v>2099</v>
      </c>
      <c r="K13" s="50">
        <f t="shared" si="2"/>
        <v>5831</v>
      </c>
      <c r="L13" s="201">
        <f t="shared" si="3"/>
        <v>492864</v>
      </c>
      <c r="M13" s="222">
        <f t="shared" si="4"/>
        <v>454919</v>
      </c>
      <c r="N13" s="481">
        <f t="shared" si="5"/>
        <v>947783</v>
      </c>
      <c r="O13" s="460">
        <f t="shared" si="6"/>
        <v>2879889</v>
      </c>
    </row>
    <row r="14" spans="1:15" ht="18.75" customHeight="1">
      <c r="A14" s="598"/>
      <c r="B14" s="265" t="s">
        <v>14</v>
      </c>
      <c r="C14" s="46">
        <v>1733551</v>
      </c>
      <c r="D14" s="54">
        <v>46174</v>
      </c>
      <c r="E14" s="481">
        <f t="shared" si="0"/>
        <v>1779725</v>
      </c>
      <c r="F14" s="46">
        <v>429288</v>
      </c>
      <c r="G14" s="44">
        <v>404527</v>
      </c>
      <c r="H14" s="49">
        <f t="shared" si="1"/>
        <v>833815</v>
      </c>
      <c r="I14" s="52">
        <v>215</v>
      </c>
      <c r="J14" s="51">
        <v>499</v>
      </c>
      <c r="K14" s="50">
        <f t="shared" si="2"/>
        <v>714</v>
      </c>
      <c r="L14" s="201">
        <f t="shared" si="3"/>
        <v>429503</v>
      </c>
      <c r="M14" s="222">
        <f t="shared" si="4"/>
        <v>405026</v>
      </c>
      <c r="N14" s="481">
        <f t="shared" si="5"/>
        <v>834529</v>
      </c>
      <c r="O14" s="460">
        <f t="shared" si="6"/>
        <v>2614254</v>
      </c>
    </row>
    <row r="15" spans="1:15" s="58" customFormat="1" ht="18.75" customHeight="1">
      <c r="A15" s="598"/>
      <c r="B15" s="265" t="s">
        <v>13</v>
      </c>
      <c r="C15" s="46">
        <v>1881110</v>
      </c>
      <c r="D15" s="54">
        <v>57515</v>
      </c>
      <c r="E15" s="481">
        <f t="shared" si="0"/>
        <v>1938625</v>
      </c>
      <c r="F15" s="46">
        <v>465961</v>
      </c>
      <c r="G15" s="44">
        <v>433249</v>
      </c>
      <c r="H15" s="49">
        <f t="shared" si="1"/>
        <v>899210</v>
      </c>
      <c r="I15" s="52">
        <v>419</v>
      </c>
      <c r="J15" s="51">
        <v>267</v>
      </c>
      <c r="K15" s="50">
        <f t="shared" si="2"/>
        <v>686</v>
      </c>
      <c r="L15" s="201">
        <f t="shared" si="3"/>
        <v>466380</v>
      </c>
      <c r="M15" s="222">
        <f t="shared" si="4"/>
        <v>433516</v>
      </c>
      <c r="N15" s="481">
        <f t="shared" si="5"/>
        <v>899896</v>
      </c>
      <c r="O15" s="460">
        <f t="shared" si="6"/>
        <v>2838521</v>
      </c>
    </row>
    <row r="16" spans="1:15" s="213" customFormat="1" ht="18.75" customHeight="1">
      <c r="A16" s="598"/>
      <c r="B16" s="266" t="s">
        <v>12</v>
      </c>
      <c r="C16" s="46">
        <v>1978742</v>
      </c>
      <c r="D16" s="54">
        <v>67416</v>
      </c>
      <c r="E16" s="481">
        <f t="shared" si="0"/>
        <v>2046158</v>
      </c>
      <c r="F16" s="46">
        <v>521882</v>
      </c>
      <c r="G16" s="44">
        <v>488339</v>
      </c>
      <c r="H16" s="49">
        <f t="shared" si="1"/>
        <v>1010221</v>
      </c>
      <c r="I16" s="52">
        <v>820</v>
      </c>
      <c r="J16" s="51">
        <v>647</v>
      </c>
      <c r="K16" s="50">
        <f t="shared" si="2"/>
        <v>1467</v>
      </c>
      <c r="L16" s="201">
        <f t="shared" si="3"/>
        <v>522702</v>
      </c>
      <c r="M16" s="222">
        <f t="shared" si="4"/>
        <v>488986</v>
      </c>
      <c r="N16" s="481">
        <f t="shared" si="5"/>
        <v>1011688</v>
      </c>
      <c r="O16" s="460">
        <f t="shared" si="6"/>
        <v>3057846</v>
      </c>
    </row>
    <row r="17" spans="1:15" s="216" customFormat="1" ht="18.75" customHeight="1">
      <c r="A17" s="598"/>
      <c r="B17" s="265" t="s">
        <v>11</v>
      </c>
      <c r="C17" s="46">
        <v>2040378</v>
      </c>
      <c r="D17" s="54">
        <v>68740</v>
      </c>
      <c r="E17" s="481">
        <f t="shared" si="0"/>
        <v>2109118</v>
      </c>
      <c r="F17" s="46">
        <v>522398</v>
      </c>
      <c r="G17" s="44">
        <v>585869</v>
      </c>
      <c r="H17" s="49">
        <f t="shared" si="1"/>
        <v>1108267</v>
      </c>
      <c r="I17" s="52">
        <v>1351</v>
      </c>
      <c r="J17" s="51">
        <v>1299</v>
      </c>
      <c r="K17" s="50">
        <f t="shared" si="2"/>
        <v>2650</v>
      </c>
      <c r="L17" s="201">
        <f t="shared" si="3"/>
        <v>523749</v>
      </c>
      <c r="M17" s="222">
        <f t="shared" si="4"/>
        <v>587168</v>
      </c>
      <c r="N17" s="481">
        <f t="shared" si="5"/>
        <v>1110917</v>
      </c>
      <c r="O17" s="460">
        <f t="shared" si="6"/>
        <v>3220035</v>
      </c>
    </row>
    <row r="18" spans="1:15" s="221" customFormat="1" ht="18.75" customHeight="1">
      <c r="A18" s="598"/>
      <c r="B18" s="265" t="s">
        <v>10</v>
      </c>
      <c r="C18" s="46">
        <v>2004188</v>
      </c>
      <c r="D18" s="54">
        <v>62894</v>
      </c>
      <c r="E18" s="481">
        <f t="shared" si="0"/>
        <v>2067082</v>
      </c>
      <c r="F18" s="46">
        <v>551517</v>
      </c>
      <c r="G18" s="44">
        <v>516722</v>
      </c>
      <c r="H18" s="49">
        <f t="shared" si="1"/>
        <v>1068239</v>
      </c>
      <c r="I18" s="52">
        <v>585</v>
      </c>
      <c r="J18" s="51">
        <v>437</v>
      </c>
      <c r="K18" s="50">
        <f t="shared" si="2"/>
        <v>1022</v>
      </c>
      <c r="L18" s="201">
        <f t="shared" si="3"/>
        <v>552102</v>
      </c>
      <c r="M18" s="222">
        <f t="shared" si="4"/>
        <v>517159</v>
      </c>
      <c r="N18" s="481">
        <f t="shared" si="5"/>
        <v>1069261</v>
      </c>
      <c r="O18" s="460">
        <f t="shared" si="6"/>
        <v>3136343</v>
      </c>
    </row>
    <row r="19" spans="1:15" ht="18.75" customHeight="1">
      <c r="A19" s="598"/>
      <c r="B19" s="265" t="s">
        <v>9</v>
      </c>
      <c r="C19" s="46">
        <v>1927417</v>
      </c>
      <c r="D19" s="54">
        <v>62716</v>
      </c>
      <c r="E19" s="481">
        <f t="shared" si="0"/>
        <v>1990133</v>
      </c>
      <c r="F19" s="46">
        <v>487389</v>
      </c>
      <c r="G19" s="44">
        <v>453667</v>
      </c>
      <c r="H19" s="49">
        <f t="shared" si="1"/>
        <v>941056</v>
      </c>
      <c r="I19" s="52">
        <v>442</v>
      </c>
      <c r="J19" s="51">
        <v>353</v>
      </c>
      <c r="K19" s="50">
        <f t="shared" si="2"/>
        <v>795</v>
      </c>
      <c r="L19" s="201">
        <f t="shared" si="3"/>
        <v>487831</v>
      </c>
      <c r="M19" s="222">
        <f t="shared" si="4"/>
        <v>454020</v>
      </c>
      <c r="N19" s="481">
        <f t="shared" si="5"/>
        <v>941851</v>
      </c>
      <c r="O19" s="460">
        <f t="shared" si="6"/>
        <v>2931984</v>
      </c>
    </row>
    <row r="20" spans="1:15" s="229" customFormat="1" ht="18.75" customHeight="1">
      <c r="A20" s="598"/>
      <c r="B20" s="265" t="s">
        <v>8</v>
      </c>
      <c r="C20" s="46">
        <v>2040000</v>
      </c>
      <c r="D20" s="54">
        <v>69125</v>
      </c>
      <c r="E20" s="481">
        <f t="shared" si="0"/>
        <v>2109125</v>
      </c>
      <c r="F20" s="46">
        <v>495497</v>
      </c>
      <c r="G20" s="44">
        <v>503349</v>
      </c>
      <c r="H20" s="49">
        <f t="shared" si="1"/>
        <v>998846</v>
      </c>
      <c r="I20" s="52">
        <v>1690</v>
      </c>
      <c r="J20" s="51">
        <v>1889</v>
      </c>
      <c r="K20" s="50">
        <f t="shared" si="2"/>
        <v>3579</v>
      </c>
      <c r="L20" s="201">
        <f t="shared" si="3"/>
        <v>497187</v>
      </c>
      <c r="M20" s="222">
        <f t="shared" si="4"/>
        <v>505238</v>
      </c>
      <c r="N20" s="481">
        <f t="shared" si="5"/>
        <v>1002425</v>
      </c>
      <c r="O20" s="460">
        <f t="shared" si="6"/>
        <v>3111550</v>
      </c>
    </row>
    <row r="21" spans="1:15" s="48" customFormat="1" ht="18.75" customHeight="1">
      <c r="A21" s="598"/>
      <c r="B21" s="265" t="s">
        <v>7</v>
      </c>
      <c r="C21" s="46">
        <v>1967925</v>
      </c>
      <c r="D21" s="54">
        <v>71460</v>
      </c>
      <c r="E21" s="481">
        <f t="shared" si="0"/>
        <v>2039385</v>
      </c>
      <c r="F21" s="46">
        <v>477852</v>
      </c>
      <c r="G21" s="44">
        <v>483765</v>
      </c>
      <c r="H21" s="49">
        <f t="shared" si="1"/>
        <v>961617</v>
      </c>
      <c r="I21" s="52">
        <v>1452</v>
      </c>
      <c r="J21" s="51">
        <v>1198</v>
      </c>
      <c r="K21" s="50">
        <f t="shared" si="2"/>
        <v>2650</v>
      </c>
      <c r="L21" s="201">
        <f t="shared" si="3"/>
        <v>479304</v>
      </c>
      <c r="M21" s="222">
        <f t="shared" si="4"/>
        <v>484963</v>
      </c>
      <c r="N21" s="481">
        <f t="shared" si="5"/>
        <v>964267</v>
      </c>
      <c r="O21" s="460">
        <f t="shared" si="6"/>
        <v>3003652</v>
      </c>
    </row>
    <row r="22" spans="1:15" ht="18.75" customHeight="1" thickBot="1">
      <c r="A22" s="599"/>
      <c r="B22" s="265" t="s">
        <v>6</v>
      </c>
      <c r="C22" s="46">
        <v>2058913</v>
      </c>
      <c r="D22" s="54">
        <v>76954</v>
      </c>
      <c r="E22" s="481">
        <f t="shared" si="0"/>
        <v>2135867</v>
      </c>
      <c r="F22" s="46">
        <v>527926</v>
      </c>
      <c r="G22" s="44">
        <v>584421</v>
      </c>
      <c r="H22" s="49">
        <f t="shared" si="1"/>
        <v>1112347</v>
      </c>
      <c r="I22" s="52">
        <v>2994</v>
      </c>
      <c r="J22" s="51">
        <v>3245</v>
      </c>
      <c r="K22" s="50">
        <f t="shared" si="2"/>
        <v>6239</v>
      </c>
      <c r="L22" s="201">
        <f t="shared" si="3"/>
        <v>530920</v>
      </c>
      <c r="M22" s="222">
        <f t="shared" si="4"/>
        <v>587666</v>
      </c>
      <c r="N22" s="481">
        <f t="shared" si="5"/>
        <v>1118586</v>
      </c>
      <c r="O22" s="460">
        <f t="shared" si="6"/>
        <v>3254453</v>
      </c>
    </row>
    <row r="23" spans="1:15" ht="3.75" customHeight="1">
      <c r="A23" s="57"/>
      <c r="B23" s="267"/>
      <c r="C23" s="56"/>
      <c r="D23" s="55"/>
      <c r="E23" s="48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23">
        <f t="shared" si="4"/>
        <v>0</v>
      </c>
      <c r="N23" s="482">
        <f t="shared" si="5"/>
        <v>0</v>
      </c>
      <c r="O23" s="461">
        <f t="shared" si="6"/>
        <v>0</v>
      </c>
    </row>
    <row r="24" spans="1:15" ht="19.5" customHeight="1">
      <c r="A24" s="269">
        <v>2017</v>
      </c>
      <c r="B24" s="268" t="s">
        <v>5</v>
      </c>
      <c r="C24" s="46">
        <v>2003813</v>
      </c>
      <c r="D24" s="54">
        <v>73533</v>
      </c>
      <c r="E24" s="481">
        <f t="shared" si="0"/>
        <v>2077346</v>
      </c>
      <c r="F24" s="53">
        <v>563580</v>
      </c>
      <c r="G24" s="44">
        <v>548420</v>
      </c>
      <c r="H24" s="49">
        <f aca="true" t="shared" si="7" ref="H24:H30">G24+F24</f>
        <v>1112000</v>
      </c>
      <c r="I24" s="52">
        <v>2837</v>
      </c>
      <c r="J24" s="51">
        <v>3208</v>
      </c>
      <c r="K24" s="50">
        <f aca="true" t="shared" si="8" ref="K24:K30">J24+I24</f>
        <v>6045</v>
      </c>
      <c r="L24" s="201">
        <f t="shared" si="3"/>
        <v>566417</v>
      </c>
      <c r="M24" s="222">
        <f t="shared" si="4"/>
        <v>551628</v>
      </c>
      <c r="N24" s="481">
        <f t="shared" si="5"/>
        <v>1118045</v>
      </c>
      <c r="O24" s="460">
        <f t="shared" si="6"/>
        <v>3195391</v>
      </c>
    </row>
    <row r="25" spans="1:15" ht="19.5" customHeight="1">
      <c r="A25" s="269"/>
      <c r="B25" s="268" t="s">
        <v>4</v>
      </c>
      <c r="C25" s="46">
        <v>1732756</v>
      </c>
      <c r="D25" s="54">
        <v>59977</v>
      </c>
      <c r="E25" s="481">
        <f aca="true" t="shared" si="9" ref="E25:E30">D25+C25</f>
        <v>1792733</v>
      </c>
      <c r="F25" s="53">
        <v>437567</v>
      </c>
      <c r="G25" s="44">
        <v>429472</v>
      </c>
      <c r="H25" s="49">
        <f t="shared" si="7"/>
        <v>867039</v>
      </c>
      <c r="I25" s="52">
        <v>280</v>
      </c>
      <c r="J25" s="51">
        <v>274</v>
      </c>
      <c r="K25" s="50">
        <f t="shared" si="8"/>
        <v>554</v>
      </c>
      <c r="L25" s="201">
        <f aca="true" t="shared" si="10" ref="L25:N26">I25+F25</f>
        <v>437847</v>
      </c>
      <c r="M25" s="222">
        <f t="shared" si="10"/>
        <v>429746</v>
      </c>
      <c r="N25" s="481">
        <f t="shared" si="10"/>
        <v>867593</v>
      </c>
      <c r="O25" s="460">
        <f aca="true" t="shared" si="11" ref="O25:O30">N25+E25</f>
        <v>2660326</v>
      </c>
    </row>
    <row r="26" spans="1:15" ht="19.5" customHeight="1">
      <c r="A26" s="269"/>
      <c r="B26" s="268" t="s">
        <v>3</v>
      </c>
      <c r="C26" s="46">
        <v>1924243</v>
      </c>
      <c r="D26" s="54">
        <v>61131</v>
      </c>
      <c r="E26" s="481">
        <f t="shared" si="9"/>
        <v>1985374</v>
      </c>
      <c r="F26" s="53">
        <v>491536</v>
      </c>
      <c r="G26" s="44">
        <v>445247</v>
      </c>
      <c r="H26" s="49">
        <f t="shared" si="7"/>
        <v>936783</v>
      </c>
      <c r="I26" s="52">
        <v>262</v>
      </c>
      <c r="J26" s="51">
        <v>139</v>
      </c>
      <c r="K26" s="50">
        <f t="shared" si="8"/>
        <v>401</v>
      </c>
      <c r="L26" s="201">
        <f t="shared" si="10"/>
        <v>491798</v>
      </c>
      <c r="M26" s="222">
        <f t="shared" si="10"/>
        <v>445386</v>
      </c>
      <c r="N26" s="481">
        <f t="shared" si="10"/>
        <v>937184</v>
      </c>
      <c r="O26" s="460">
        <f t="shared" si="11"/>
        <v>2922558</v>
      </c>
    </row>
    <row r="27" spans="1:15" ht="19.5" customHeight="1">
      <c r="A27" s="269"/>
      <c r="B27" s="268" t="s">
        <v>14</v>
      </c>
      <c r="C27" s="46">
        <v>1857492</v>
      </c>
      <c r="D27" s="54">
        <v>60776</v>
      </c>
      <c r="E27" s="481">
        <f t="shared" si="9"/>
        <v>1918268</v>
      </c>
      <c r="F27" s="53">
        <v>497147</v>
      </c>
      <c r="G27" s="44">
        <v>488424</v>
      </c>
      <c r="H27" s="49">
        <f t="shared" si="7"/>
        <v>985571</v>
      </c>
      <c r="I27" s="52">
        <v>1364</v>
      </c>
      <c r="J27" s="51">
        <v>1691</v>
      </c>
      <c r="K27" s="50">
        <f t="shared" si="8"/>
        <v>3055</v>
      </c>
      <c r="L27" s="201">
        <f aca="true" t="shared" si="12" ref="L27:N28">I27+F27</f>
        <v>498511</v>
      </c>
      <c r="M27" s="222">
        <f t="shared" si="12"/>
        <v>490115</v>
      </c>
      <c r="N27" s="481">
        <f t="shared" si="12"/>
        <v>988626</v>
      </c>
      <c r="O27" s="460">
        <f t="shared" si="11"/>
        <v>2906894</v>
      </c>
    </row>
    <row r="28" spans="1:15" ht="19.5" customHeight="1">
      <c r="A28" s="269"/>
      <c r="B28" s="268" t="s">
        <v>13</v>
      </c>
      <c r="C28" s="46">
        <v>1873365</v>
      </c>
      <c r="D28" s="54">
        <v>69659</v>
      </c>
      <c r="E28" s="481">
        <f t="shared" si="9"/>
        <v>1943024</v>
      </c>
      <c r="F28" s="53">
        <v>484076</v>
      </c>
      <c r="G28" s="44">
        <v>466828</v>
      </c>
      <c r="H28" s="49">
        <f t="shared" si="7"/>
        <v>950904</v>
      </c>
      <c r="I28" s="52">
        <v>1048</v>
      </c>
      <c r="J28" s="51">
        <v>973</v>
      </c>
      <c r="K28" s="50">
        <f t="shared" si="8"/>
        <v>2021</v>
      </c>
      <c r="L28" s="201">
        <f t="shared" si="12"/>
        <v>485124</v>
      </c>
      <c r="M28" s="222">
        <f t="shared" si="12"/>
        <v>467801</v>
      </c>
      <c r="N28" s="481">
        <f t="shared" si="12"/>
        <v>952925</v>
      </c>
      <c r="O28" s="460">
        <f t="shared" si="11"/>
        <v>2895949</v>
      </c>
    </row>
    <row r="29" spans="1:15" ht="19.5" customHeight="1">
      <c r="A29" s="269"/>
      <c r="B29" s="268" t="s">
        <v>12</v>
      </c>
      <c r="C29" s="46">
        <v>1974493</v>
      </c>
      <c r="D29" s="54">
        <v>72717</v>
      </c>
      <c r="E29" s="481">
        <f t="shared" si="9"/>
        <v>2047210</v>
      </c>
      <c r="F29" s="53">
        <v>531637</v>
      </c>
      <c r="G29" s="44">
        <v>496308</v>
      </c>
      <c r="H29" s="49">
        <f t="shared" si="7"/>
        <v>1027945</v>
      </c>
      <c r="I29" s="52">
        <v>2155</v>
      </c>
      <c r="J29" s="51">
        <v>1720</v>
      </c>
      <c r="K29" s="50">
        <f t="shared" si="8"/>
        <v>3875</v>
      </c>
      <c r="L29" s="201">
        <f aca="true" t="shared" si="13" ref="L29:N30">I29+F29</f>
        <v>533792</v>
      </c>
      <c r="M29" s="222">
        <f t="shared" si="13"/>
        <v>498028</v>
      </c>
      <c r="N29" s="481">
        <f t="shared" si="13"/>
        <v>1031820</v>
      </c>
      <c r="O29" s="460">
        <f t="shared" si="11"/>
        <v>3079030</v>
      </c>
    </row>
    <row r="30" spans="1:15" ht="19.5" customHeight="1">
      <c r="A30" s="269"/>
      <c r="B30" s="268" t="s">
        <v>11</v>
      </c>
      <c r="C30" s="46">
        <v>2071612</v>
      </c>
      <c r="D30" s="54">
        <v>77611</v>
      </c>
      <c r="E30" s="481">
        <f t="shared" si="9"/>
        <v>2149223</v>
      </c>
      <c r="F30" s="53">
        <v>514533</v>
      </c>
      <c r="G30" s="44">
        <v>596575</v>
      </c>
      <c r="H30" s="49">
        <f t="shared" si="7"/>
        <v>1111108</v>
      </c>
      <c r="I30" s="52">
        <v>922</v>
      </c>
      <c r="J30" s="51">
        <v>2024</v>
      </c>
      <c r="K30" s="50">
        <f t="shared" si="8"/>
        <v>2946</v>
      </c>
      <c r="L30" s="201">
        <f t="shared" si="13"/>
        <v>515455</v>
      </c>
      <c r="M30" s="222">
        <f t="shared" si="13"/>
        <v>598599</v>
      </c>
      <c r="N30" s="481">
        <f t="shared" si="13"/>
        <v>1114054</v>
      </c>
      <c r="O30" s="460">
        <f t="shared" si="11"/>
        <v>3263277</v>
      </c>
    </row>
    <row r="31" spans="1:15" ht="19.5" customHeight="1">
      <c r="A31" s="269"/>
      <c r="B31" s="268" t="s">
        <v>10</v>
      </c>
      <c r="C31" s="46">
        <v>2055213</v>
      </c>
      <c r="D31" s="54">
        <v>84983</v>
      </c>
      <c r="E31" s="481">
        <f>D31+C31</f>
        <v>2140196</v>
      </c>
      <c r="F31" s="53">
        <v>551803</v>
      </c>
      <c r="G31" s="44">
        <v>544738</v>
      </c>
      <c r="H31" s="49">
        <f>G31+F31</f>
        <v>1096541</v>
      </c>
      <c r="I31" s="52">
        <v>2006</v>
      </c>
      <c r="J31" s="51">
        <v>1393</v>
      </c>
      <c r="K31" s="50">
        <f>J31+I31</f>
        <v>3399</v>
      </c>
      <c r="L31" s="201">
        <f aca="true" t="shared" si="14" ref="L31:N32">I31+F31</f>
        <v>553809</v>
      </c>
      <c r="M31" s="222">
        <f t="shared" si="14"/>
        <v>546131</v>
      </c>
      <c r="N31" s="481">
        <f t="shared" si="14"/>
        <v>1099940</v>
      </c>
      <c r="O31" s="460">
        <f>N31+E31</f>
        <v>3240136</v>
      </c>
    </row>
    <row r="32" spans="1:15" ht="19.5" customHeight="1" thickBot="1">
      <c r="A32" s="269"/>
      <c r="B32" s="268" t="s">
        <v>9</v>
      </c>
      <c r="C32" s="46">
        <v>1723417</v>
      </c>
      <c r="D32" s="54">
        <v>71479</v>
      </c>
      <c r="E32" s="481">
        <f>D32+C32</f>
        <v>1794896</v>
      </c>
      <c r="F32" s="53">
        <v>487753</v>
      </c>
      <c r="G32" s="44">
        <v>466159</v>
      </c>
      <c r="H32" s="49">
        <f>G32+F32</f>
        <v>953912</v>
      </c>
      <c r="I32" s="52">
        <v>1282</v>
      </c>
      <c r="J32" s="51">
        <v>1763</v>
      </c>
      <c r="K32" s="50">
        <f>J32+I32</f>
        <v>3045</v>
      </c>
      <c r="L32" s="201">
        <f t="shared" si="14"/>
        <v>489035</v>
      </c>
      <c r="M32" s="222">
        <f t="shared" si="14"/>
        <v>467922</v>
      </c>
      <c r="N32" s="481">
        <f t="shared" si="14"/>
        <v>956957</v>
      </c>
      <c r="O32" s="460">
        <f>N32+E32</f>
        <v>2751853</v>
      </c>
    </row>
    <row r="33" spans="1:15" ht="18" customHeight="1">
      <c r="A33" s="47" t="s">
        <v>2</v>
      </c>
      <c r="B33" s="37"/>
      <c r="C33" s="36"/>
      <c r="D33" s="35"/>
      <c r="E33" s="484"/>
      <c r="F33" s="36"/>
      <c r="G33" s="35"/>
      <c r="H33" s="34"/>
      <c r="I33" s="36"/>
      <c r="J33" s="35"/>
      <c r="K33" s="34"/>
      <c r="L33" s="61"/>
      <c r="M33" s="223"/>
      <c r="N33" s="484"/>
      <c r="O33" s="461"/>
    </row>
    <row r="34" spans="1:15" ht="18" customHeight="1">
      <c r="A34" s="32" t="s">
        <v>151</v>
      </c>
      <c r="B34" s="43"/>
      <c r="C34" s="46">
        <f>SUM(C11:C19)</f>
        <v>17111730</v>
      </c>
      <c r="D34" s="44">
        <f aca="true" t="shared" si="15" ref="D34:O34">SUM(D11:D19)</f>
        <v>571714</v>
      </c>
      <c r="E34" s="485">
        <f t="shared" si="15"/>
        <v>17683444</v>
      </c>
      <c r="F34" s="46">
        <f t="shared" si="15"/>
        <v>4442070</v>
      </c>
      <c r="G34" s="44">
        <f t="shared" si="15"/>
        <v>4248102</v>
      </c>
      <c r="H34" s="45">
        <f t="shared" si="15"/>
        <v>8690172</v>
      </c>
      <c r="I34" s="46">
        <f t="shared" si="15"/>
        <v>17564</v>
      </c>
      <c r="J34" s="44">
        <f t="shared" si="15"/>
        <v>12601</v>
      </c>
      <c r="K34" s="45">
        <f t="shared" si="15"/>
        <v>30165</v>
      </c>
      <c r="L34" s="46">
        <f t="shared" si="15"/>
        <v>4459634</v>
      </c>
      <c r="M34" s="224">
        <f t="shared" si="15"/>
        <v>4260703</v>
      </c>
      <c r="N34" s="485">
        <f t="shared" si="15"/>
        <v>8720337</v>
      </c>
      <c r="O34" s="462">
        <f t="shared" si="15"/>
        <v>26403781</v>
      </c>
    </row>
    <row r="35" spans="1:15" ht="18" customHeight="1" thickBot="1">
      <c r="A35" s="32" t="s">
        <v>152</v>
      </c>
      <c r="B35" s="43"/>
      <c r="C35" s="42">
        <f>SUM(C24:C32)</f>
        <v>17216404</v>
      </c>
      <c r="D35" s="39">
        <f aca="true" t="shared" si="16" ref="D35:O35">SUM(D24:D32)</f>
        <v>631866</v>
      </c>
      <c r="E35" s="486">
        <f t="shared" si="16"/>
        <v>17848270</v>
      </c>
      <c r="F35" s="41">
        <f t="shared" si="16"/>
        <v>4559632</v>
      </c>
      <c r="G35" s="39">
        <f t="shared" si="16"/>
        <v>4482171</v>
      </c>
      <c r="H35" s="40">
        <f t="shared" si="16"/>
        <v>9041803</v>
      </c>
      <c r="I35" s="41">
        <f t="shared" si="16"/>
        <v>12156</v>
      </c>
      <c r="J35" s="39">
        <f t="shared" si="16"/>
        <v>13185</v>
      </c>
      <c r="K35" s="40">
        <f t="shared" si="16"/>
        <v>25341</v>
      </c>
      <c r="L35" s="41">
        <f t="shared" si="16"/>
        <v>4571788</v>
      </c>
      <c r="M35" s="225">
        <f t="shared" si="16"/>
        <v>4495356</v>
      </c>
      <c r="N35" s="486">
        <f t="shared" si="16"/>
        <v>9067144</v>
      </c>
      <c r="O35" s="463">
        <f t="shared" si="16"/>
        <v>26915414</v>
      </c>
    </row>
    <row r="36" spans="1:15" ht="17.25" customHeight="1">
      <c r="A36" s="38" t="s">
        <v>1</v>
      </c>
      <c r="B36" s="37"/>
      <c r="C36" s="36"/>
      <c r="D36" s="35"/>
      <c r="E36" s="487"/>
      <c r="F36" s="36"/>
      <c r="G36" s="35"/>
      <c r="H36" s="33"/>
      <c r="I36" s="36"/>
      <c r="J36" s="35"/>
      <c r="K36" s="34"/>
      <c r="L36" s="61"/>
      <c r="M36" s="223"/>
      <c r="N36" s="487"/>
      <c r="O36" s="461"/>
    </row>
    <row r="37" spans="1:15" ht="17.25" customHeight="1">
      <c r="A37" s="32" t="s">
        <v>153</v>
      </c>
      <c r="B37" s="31"/>
      <c r="C37" s="249">
        <f>(C32/C19-1)*100</f>
        <v>-10.584113349628021</v>
      </c>
      <c r="D37" s="250">
        <f aca="true" t="shared" si="17" ref="D37:O37">(D32/D19-1)*100</f>
        <v>13.97251100197716</v>
      </c>
      <c r="E37" s="488">
        <f t="shared" si="17"/>
        <v>-9.810248862764448</v>
      </c>
      <c r="F37" s="249">
        <f t="shared" si="17"/>
        <v>0.07468367156420186</v>
      </c>
      <c r="G37" s="251">
        <f t="shared" si="17"/>
        <v>2.7535615330187113</v>
      </c>
      <c r="H37" s="252">
        <f t="shared" si="17"/>
        <v>1.3661248639825985</v>
      </c>
      <c r="I37" s="253">
        <f t="shared" si="17"/>
        <v>190.04524886877826</v>
      </c>
      <c r="J37" s="250">
        <f t="shared" si="17"/>
        <v>399.4334277620396</v>
      </c>
      <c r="K37" s="254">
        <f t="shared" si="17"/>
        <v>283.0188679245283</v>
      </c>
      <c r="L37" s="253">
        <f t="shared" si="17"/>
        <v>0.24680678349673357</v>
      </c>
      <c r="M37" s="255">
        <f t="shared" si="17"/>
        <v>3.061979648473634</v>
      </c>
      <c r="N37" s="488">
        <f t="shared" si="17"/>
        <v>1.603863031413666</v>
      </c>
      <c r="O37" s="464">
        <f t="shared" si="17"/>
        <v>-6.143655627042987</v>
      </c>
    </row>
    <row r="38" spans="1:15" ht="7.5" customHeight="1" thickBot="1">
      <c r="A38" s="30"/>
      <c r="B38" s="29"/>
      <c r="C38" s="28"/>
      <c r="D38" s="27"/>
      <c r="E38" s="489"/>
      <c r="F38" s="26"/>
      <c r="G38" s="24"/>
      <c r="H38" s="23"/>
      <c r="I38" s="26"/>
      <c r="J38" s="24"/>
      <c r="K38" s="25"/>
      <c r="L38" s="26"/>
      <c r="M38" s="226"/>
      <c r="N38" s="489"/>
      <c r="O38" s="465"/>
    </row>
    <row r="39" spans="1:15" ht="17.25" customHeight="1">
      <c r="A39" s="22" t="s">
        <v>0</v>
      </c>
      <c r="B39" s="21"/>
      <c r="C39" s="20"/>
      <c r="D39" s="19"/>
      <c r="E39" s="490"/>
      <c r="F39" s="18"/>
      <c r="G39" s="16"/>
      <c r="H39" s="15"/>
      <c r="I39" s="18"/>
      <c r="J39" s="16"/>
      <c r="K39" s="17"/>
      <c r="L39" s="18"/>
      <c r="M39" s="227"/>
      <c r="N39" s="490"/>
      <c r="O39" s="466"/>
    </row>
    <row r="40" spans="1:15" ht="17.25" customHeight="1" thickBot="1">
      <c r="A40" s="237" t="s">
        <v>154</v>
      </c>
      <c r="B40" s="14"/>
      <c r="C40" s="13">
        <f aca="true" t="shared" si="18" ref="C40:O40">(C35/C34-1)*100</f>
        <v>0.6117090440300288</v>
      </c>
      <c r="D40" s="9">
        <f t="shared" si="18"/>
        <v>10.521344588378101</v>
      </c>
      <c r="E40" s="491">
        <f t="shared" si="18"/>
        <v>0.9320921874720778</v>
      </c>
      <c r="F40" s="13">
        <f t="shared" si="18"/>
        <v>2.6465589241052134</v>
      </c>
      <c r="G40" s="12">
        <f t="shared" si="18"/>
        <v>5.509966568599345</v>
      </c>
      <c r="H40" s="8">
        <f t="shared" si="18"/>
        <v>4.046306563322344</v>
      </c>
      <c r="I40" s="11">
        <f t="shared" si="18"/>
        <v>-30.79025278979731</v>
      </c>
      <c r="J40" s="9">
        <f t="shared" si="18"/>
        <v>4.6345528132687885</v>
      </c>
      <c r="K40" s="10">
        <f t="shared" si="18"/>
        <v>-15.992043759323716</v>
      </c>
      <c r="L40" s="11">
        <f t="shared" si="18"/>
        <v>2.514870054358731</v>
      </c>
      <c r="M40" s="228">
        <f t="shared" si="18"/>
        <v>5.507377538401537</v>
      </c>
      <c r="N40" s="491">
        <f t="shared" si="18"/>
        <v>3.9769907974886776</v>
      </c>
      <c r="O40" s="467">
        <f t="shared" si="18"/>
        <v>1.9377262673099693</v>
      </c>
    </row>
    <row r="41" spans="1:14" s="5" customFormat="1" ht="11.25" customHeight="1" thickTop="1">
      <c r="A41" s="60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60" t="s">
        <v>144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7:IV37 P40:IV40">
    <cfRule type="cellIs" priority="6" dxfId="97" operator="lessThan" stopIfTrue="1">
      <formula>0</formula>
    </cfRule>
  </conditionalFormatting>
  <conditionalFormatting sqref="A37:B37 A40:B40">
    <cfRule type="cellIs" priority="3" dxfId="97" operator="lessThan" stopIfTrue="1">
      <formula>0</formula>
    </cfRule>
  </conditionalFormatting>
  <conditionalFormatting sqref="C36:M40 O36:O40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6:N40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3">
      <selection activeCell="N19" sqref="N19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610" t="s">
        <v>26</v>
      </c>
      <c r="O1" s="610"/>
    </row>
    <row r="2" ht="5.25" customHeight="1"/>
    <row r="3" ht="4.5" customHeight="1" thickBot="1"/>
    <row r="4" spans="1:15" ht="13.5" customHeight="1" thickTop="1">
      <c r="A4" s="591" t="s">
        <v>30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3"/>
    </row>
    <row r="5" spans="1:15" ht="12.75" customHeight="1">
      <c r="A5" s="594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6"/>
    </row>
    <row r="6" spans="1:15" ht="5.25" customHeight="1" thickBo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4"/>
    </row>
    <row r="7" spans="1:15" ht="16.5" customHeight="1" thickTop="1">
      <c r="A7" s="495"/>
      <c r="B7" s="496"/>
      <c r="C7" s="583" t="s">
        <v>24</v>
      </c>
      <c r="D7" s="584"/>
      <c r="E7" s="585"/>
      <c r="F7" s="606" t="s">
        <v>23</v>
      </c>
      <c r="G7" s="607"/>
      <c r="H7" s="607"/>
      <c r="I7" s="607"/>
      <c r="J7" s="607"/>
      <c r="K7" s="607"/>
      <c r="L7" s="607"/>
      <c r="M7" s="607"/>
      <c r="N7" s="611"/>
      <c r="O7" s="586" t="s">
        <v>22</v>
      </c>
    </row>
    <row r="8" spans="1:15" ht="3.75" customHeight="1" thickBot="1">
      <c r="A8" s="497"/>
      <c r="B8" s="498"/>
      <c r="C8" s="499"/>
      <c r="D8" s="500"/>
      <c r="E8" s="501"/>
      <c r="F8" s="608"/>
      <c r="G8" s="609"/>
      <c r="H8" s="609"/>
      <c r="I8" s="609"/>
      <c r="J8" s="609"/>
      <c r="K8" s="609"/>
      <c r="L8" s="609"/>
      <c r="M8" s="609"/>
      <c r="N8" s="612"/>
      <c r="O8" s="587"/>
    </row>
    <row r="9" spans="1:15" ht="21.75" customHeight="1" thickBot="1" thickTop="1">
      <c r="A9" s="600" t="s">
        <v>21</v>
      </c>
      <c r="B9" s="601"/>
      <c r="C9" s="602" t="s">
        <v>20</v>
      </c>
      <c r="D9" s="604" t="s">
        <v>19</v>
      </c>
      <c r="E9" s="589" t="s">
        <v>15</v>
      </c>
      <c r="F9" s="583" t="s">
        <v>20</v>
      </c>
      <c r="G9" s="584"/>
      <c r="H9" s="584"/>
      <c r="I9" s="583" t="s">
        <v>19</v>
      </c>
      <c r="J9" s="584"/>
      <c r="K9" s="585"/>
      <c r="L9" s="502" t="s">
        <v>18</v>
      </c>
      <c r="M9" s="503"/>
      <c r="N9" s="503"/>
      <c r="O9" s="587"/>
    </row>
    <row r="10" spans="1:15" s="59" customFormat="1" ht="18.75" customHeight="1" thickBot="1">
      <c r="A10" s="504"/>
      <c r="B10" s="505"/>
      <c r="C10" s="603"/>
      <c r="D10" s="605"/>
      <c r="E10" s="590"/>
      <c r="F10" s="506" t="s">
        <v>29</v>
      </c>
      <c r="G10" s="507" t="s">
        <v>28</v>
      </c>
      <c r="H10" s="508" t="s">
        <v>15</v>
      </c>
      <c r="I10" s="506" t="s">
        <v>29</v>
      </c>
      <c r="J10" s="507" t="s">
        <v>28</v>
      </c>
      <c r="K10" s="509" t="s">
        <v>15</v>
      </c>
      <c r="L10" s="506" t="s">
        <v>29</v>
      </c>
      <c r="M10" s="510" t="s">
        <v>28</v>
      </c>
      <c r="N10" s="511" t="s">
        <v>15</v>
      </c>
      <c r="O10" s="588"/>
    </row>
    <row r="11" spans="1:15" s="58" customFormat="1" ht="18.75" customHeight="1" thickTop="1">
      <c r="A11" s="597">
        <v>2016</v>
      </c>
      <c r="B11" s="265" t="s">
        <v>5</v>
      </c>
      <c r="C11" s="240">
        <v>11421.194000000005</v>
      </c>
      <c r="D11" s="241">
        <v>1857.0699999999988</v>
      </c>
      <c r="E11" s="480">
        <f aca="true" t="shared" si="0" ref="E11:E24">D11+C11</f>
        <v>13278.264000000003</v>
      </c>
      <c r="F11" s="240">
        <v>26922.977000000003</v>
      </c>
      <c r="G11" s="242">
        <v>13568.128</v>
      </c>
      <c r="H11" s="243">
        <f aca="true" t="shared" si="1" ref="H11:H22">G11+F11</f>
        <v>40491.105</v>
      </c>
      <c r="I11" s="244">
        <v>7023.392970000001</v>
      </c>
      <c r="J11" s="245">
        <v>1404.214</v>
      </c>
      <c r="K11" s="246">
        <f aca="true" t="shared" si="2" ref="K11:K22">J11+I11</f>
        <v>8427.60697</v>
      </c>
      <c r="L11" s="247">
        <f aca="true" t="shared" si="3" ref="L11:N24">I11+F11</f>
        <v>33946.36997</v>
      </c>
      <c r="M11" s="248">
        <f t="shared" si="3"/>
        <v>14972.342</v>
      </c>
      <c r="N11" s="469">
        <f t="shared" si="3"/>
        <v>48918.711970000004</v>
      </c>
      <c r="O11" s="459">
        <f aca="true" t="shared" si="4" ref="O11:O24">N11+E11</f>
        <v>62196.97597000001</v>
      </c>
    </row>
    <row r="12" spans="1:15" ht="18.75" customHeight="1">
      <c r="A12" s="598"/>
      <c r="B12" s="265" t="s">
        <v>4</v>
      </c>
      <c r="C12" s="46">
        <v>11848.563000000007</v>
      </c>
      <c r="D12" s="54">
        <v>2141.458999999999</v>
      </c>
      <c r="E12" s="481">
        <f t="shared" si="0"/>
        <v>13990.022000000006</v>
      </c>
      <c r="F12" s="46">
        <v>25078.524000000005</v>
      </c>
      <c r="G12" s="44">
        <v>12695.67</v>
      </c>
      <c r="H12" s="49">
        <f t="shared" si="1"/>
        <v>37774.194</v>
      </c>
      <c r="I12" s="52">
        <v>5917.042</v>
      </c>
      <c r="J12" s="51">
        <v>1500.3120000000001</v>
      </c>
      <c r="K12" s="50">
        <f t="shared" si="2"/>
        <v>7417.354</v>
      </c>
      <c r="L12" s="201">
        <f t="shared" si="3"/>
        <v>30995.566000000006</v>
      </c>
      <c r="M12" s="222">
        <f t="shared" si="3"/>
        <v>14195.982</v>
      </c>
      <c r="N12" s="470">
        <f t="shared" si="3"/>
        <v>45191.548</v>
      </c>
      <c r="O12" s="460">
        <f t="shared" si="4"/>
        <v>59181.57000000001</v>
      </c>
    </row>
    <row r="13" spans="1:15" ht="18.75" customHeight="1">
      <c r="A13" s="598"/>
      <c r="B13" s="265" t="s">
        <v>3</v>
      </c>
      <c r="C13" s="46">
        <v>12806.842000000013</v>
      </c>
      <c r="D13" s="54">
        <v>2117.8229999999985</v>
      </c>
      <c r="E13" s="481">
        <f t="shared" si="0"/>
        <v>14924.665000000012</v>
      </c>
      <c r="F13" s="46">
        <v>26157.321999999996</v>
      </c>
      <c r="G13" s="44">
        <v>14364.148999999994</v>
      </c>
      <c r="H13" s="49">
        <f t="shared" si="1"/>
        <v>40521.47099999999</v>
      </c>
      <c r="I13" s="201">
        <v>6570.702</v>
      </c>
      <c r="J13" s="51">
        <v>2597.895</v>
      </c>
      <c r="K13" s="50">
        <f t="shared" si="2"/>
        <v>9168.597</v>
      </c>
      <c r="L13" s="201">
        <f t="shared" si="3"/>
        <v>32728.023999999998</v>
      </c>
      <c r="M13" s="222">
        <f t="shared" si="3"/>
        <v>16962.043999999994</v>
      </c>
      <c r="N13" s="470">
        <f t="shared" si="3"/>
        <v>49690.06799999999</v>
      </c>
      <c r="O13" s="460">
        <f t="shared" si="4"/>
        <v>64614.73300000001</v>
      </c>
    </row>
    <row r="14" spans="1:15" ht="18.75" customHeight="1">
      <c r="A14" s="598"/>
      <c r="B14" s="265" t="s">
        <v>14</v>
      </c>
      <c r="C14" s="46">
        <v>13783.882</v>
      </c>
      <c r="D14" s="54">
        <v>991.723999999999</v>
      </c>
      <c r="E14" s="481">
        <f t="shared" si="0"/>
        <v>14775.605999999998</v>
      </c>
      <c r="F14" s="46">
        <v>29695.89699999999</v>
      </c>
      <c r="G14" s="44">
        <v>13082.559999999998</v>
      </c>
      <c r="H14" s="49">
        <f t="shared" si="1"/>
        <v>42778.45699999999</v>
      </c>
      <c r="I14" s="52">
        <v>11710.678</v>
      </c>
      <c r="J14" s="51">
        <v>3475.231</v>
      </c>
      <c r="K14" s="50">
        <f t="shared" si="2"/>
        <v>15185.909</v>
      </c>
      <c r="L14" s="201">
        <f t="shared" si="3"/>
        <v>41406.57499999999</v>
      </c>
      <c r="M14" s="222">
        <f t="shared" si="3"/>
        <v>16557.790999999997</v>
      </c>
      <c r="N14" s="470">
        <f t="shared" si="3"/>
        <v>57964.36599999999</v>
      </c>
      <c r="O14" s="460">
        <f t="shared" si="4"/>
        <v>72739.97199999998</v>
      </c>
    </row>
    <row r="15" spans="1:15" s="58" customFormat="1" ht="18.75" customHeight="1">
      <c r="A15" s="598"/>
      <c r="B15" s="265" t="s">
        <v>13</v>
      </c>
      <c r="C15" s="46">
        <v>12638.630000000001</v>
      </c>
      <c r="D15" s="54">
        <v>885.798</v>
      </c>
      <c r="E15" s="481">
        <f t="shared" si="0"/>
        <v>13524.428000000002</v>
      </c>
      <c r="F15" s="46">
        <v>25363.291999999998</v>
      </c>
      <c r="G15" s="44">
        <v>13478.010999999995</v>
      </c>
      <c r="H15" s="49">
        <f t="shared" si="1"/>
        <v>38841.30299999999</v>
      </c>
      <c r="I15" s="52">
        <v>6423.654</v>
      </c>
      <c r="J15" s="51">
        <v>2661.1779999999994</v>
      </c>
      <c r="K15" s="50">
        <f t="shared" si="2"/>
        <v>9084.832</v>
      </c>
      <c r="L15" s="201">
        <f t="shared" si="3"/>
        <v>31786.945999999996</v>
      </c>
      <c r="M15" s="222">
        <f t="shared" si="3"/>
        <v>16139.188999999995</v>
      </c>
      <c r="N15" s="470">
        <f t="shared" si="3"/>
        <v>47926.134999999995</v>
      </c>
      <c r="O15" s="460">
        <f t="shared" si="4"/>
        <v>61450.562999999995</v>
      </c>
    </row>
    <row r="16" spans="1:15" s="213" customFormat="1" ht="18.75" customHeight="1">
      <c r="A16" s="598"/>
      <c r="B16" s="266" t="s">
        <v>12</v>
      </c>
      <c r="C16" s="46">
        <v>14128.666000000003</v>
      </c>
      <c r="D16" s="54">
        <v>967.2700000000008</v>
      </c>
      <c r="E16" s="481">
        <f t="shared" si="0"/>
        <v>15095.936000000003</v>
      </c>
      <c r="F16" s="46">
        <v>24984.322999999993</v>
      </c>
      <c r="G16" s="44">
        <v>13734.576000000003</v>
      </c>
      <c r="H16" s="49">
        <f t="shared" si="1"/>
        <v>38718.899</v>
      </c>
      <c r="I16" s="52">
        <v>5563</v>
      </c>
      <c r="J16" s="51">
        <v>2170.166</v>
      </c>
      <c r="K16" s="50">
        <f t="shared" si="2"/>
        <v>7733.166</v>
      </c>
      <c r="L16" s="201">
        <f t="shared" si="3"/>
        <v>30547.322999999993</v>
      </c>
      <c r="M16" s="222">
        <f t="shared" si="3"/>
        <v>15904.742000000002</v>
      </c>
      <c r="N16" s="470">
        <f t="shared" si="3"/>
        <v>46452.064999999995</v>
      </c>
      <c r="O16" s="460">
        <f t="shared" si="4"/>
        <v>61548.001</v>
      </c>
    </row>
    <row r="17" spans="1:15" s="216" customFormat="1" ht="18.75" customHeight="1">
      <c r="A17" s="598"/>
      <c r="B17" s="265" t="s">
        <v>11</v>
      </c>
      <c r="C17" s="46">
        <v>16887.331000000006</v>
      </c>
      <c r="D17" s="54">
        <v>1309.4540000000002</v>
      </c>
      <c r="E17" s="481">
        <f t="shared" si="0"/>
        <v>18196.785000000007</v>
      </c>
      <c r="F17" s="46">
        <v>25070.022</v>
      </c>
      <c r="G17" s="44">
        <v>14500.524999999998</v>
      </c>
      <c r="H17" s="49">
        <f t="shared" si="1"/>
        <v>39570.547</v>
      </c>
      <c r="I17" s="52">
        <v>6296.044999999999</v>
      </c>
      <c r="J17" s="51">
        <v>3104.829</v>
      </c>
      <c r="K17" s="50">
        <f t="shared" si="2"/>
        <v>9400.874</v>
      </c>
      <c r="L17" s="201">
        <f t="shared" si="3"/>
        <v>31366.067</v>
      </c>
      <c r="M17" s="222">
        <f t="shared" si="3"/>
        <v>17605.354</v>
      </c>
      <c r="N17" s="470">
        <f t="shared" si="3"/>
        <v>48971.421</v>
      </c>
      <c r="O17" s="460">
        <f t="shared" si="4"/>
        <v>67168.206</v>
      </c>
    </row>
    <row r="18" spans="1:15" s="221" customFormat="1" ht="18.75" customHeight="1">
      <c r="A18" s="598"/>
      <c r="B18" s="265" t="s">
        <v>10</v>
      </c>
      <c r="C18" s="46">
        <v>15093.098999999987</v>
      </c>
      <c r="D18" s="54">
        <v>1119.6540000000005</v>
      </c>
      <c r="E18" s="481">
        <f t="shared" si="0"/>
        <v>16212.752999999988</v>
      </c>
      <c r="F18" s="46">
        <v>26007.945999999985</v>
      </c>
      <c r="G18" s="44">
        <v>14807.36499999999</v>
      </c>
      <c r="H18" s="49">
        <f t="shared" si="1"/>
        <v>40815.31099999997</v>
      </c>
      <c r="I18" s="52">
        <v>5069.978999999999</v>
      </c>
      <c r="J18" s="51">
        <v>2636.1990000000005</v>
      </c>
      <c r="K18" s="50">
        <f t="shared" si="2"/>
        <v>7706.178</v>
      </c>
      <c r="L18" s="201">
        <f t="shared" si="3"/>
        <v>31077.924999999985</v>
      </c>
      <c r="M18" s="222">
        <f t="shared" si="3"/>
        <v>17443.56399999999</v>
      </c>
      <c r="N18" s="470">
        <f t="shared" si="3"/>
        <v>48521.48899999997</v>
      </c>
      <c r="O18" s="460">
        <f t="shared" si="4"/>
        <v>64734.24199999996</v>
      </c>
    </row>
    <row r="19" spans="1:15" ht="18.75" customHeight="1">
      <c r="A19" s="598"/>
      <c r="B19" s="265" t="s">
        <v>9</v>
      </c>
      <c r="C19" s="46">
        <v>15171.751999999999</v>
      </c>
      <c r="D19" s="54">
        <v>1050.7379999999994</v>
      </c>
      <c r="E19" s="481">
        <f t="shared" si="0"/>
        <v>16222.489999999998</v>
      </c>
      <c r="F19" s="46">
        <v>26140.642999999993</v>
      </c>
      <c r="G19" s="44">
        <v>14655.275999999996</v>
      </c>
      <c r="H19" s="49">
        <f t="shared" si="1"/>
        <v>40795.91899999999</v>
      </c>
      <c r="I19" s="52">
        <v>7049.579</v>
      </c>
      <c r="J19" s="51">
        <v>3219.482</v>
      </c>
      <c r="K19" s="50">
        <f t="shared" si="2"/>
        <v>10269.061</v>
      </c>
      <c r="L19" s="201">
        <f t="shared" si="3"/>
        <v>33190.221999999994</v>
      </c>
      <c r="M19" s="222">
        <f t="shared" si="3"/>
        <v>17874.757999999994</v>
      </c>
      <c r="N19" s="470">
        <f t="shared" si="3"/>
        <v>51064.97999999999</v>
      </c>
      <c r="O19" s="460">
        <f t="shared" si="4"/>
        <v>67287.46999999999</v>
      </c>
    </row>
    <row r="20" spans="1:15" s="229" customFormat="1" ht="18.75" customHeight="1">
      <c r="A20" s="598"/>
      <c r="B20" s="265" t="s">
        <v>8</v>
      </c>
      <c r="C20" s="46">
        <v>14385.91899999999</v>
      </c>
      <c r="D20" s="54">
        <v>1113.368999999999</v>
      </c>
      <c r="E20" s="481">
        <f t="shared" si="0"/>
        <v>15499.28799999999</v>
      </c>
      <c r="F20" s="46">
        <v>29162.51900000001</v>
      </c>
      <c r="G20" s="44">
        <v>15970.464000000004</v>
      </c>
      <c r="H20" s="49">
        <f t="shared" si="1"/>
        <v>45132.983000000015</v>
      </c>
      <c r="I20" s="52">
        <v>6652.452</v>
      </c>
      <c r="J20" s="51">
        <v>3682.899</v>
      </c>
      <c r="K20" s="50">
        <f t="shared" si="2"/>
        <v>10335.351</v>
      </c>
      <c r="L20" s="201">
        <f t="shared" si="3"/>
        <v>35814.97100000001</v>
      </c>
      <c r="M20" s="222">
        <f t="shared" si="3"/>
        <v>19653.363000000005</v>
      </c>
      <c r="N20" s="470">
        <f t="shared" si="3"/>
        <v>55468.33400000002</v>
      </c>
      <c r="O20" s="460">
        <f t="shared" si="4"/>
        <v>70967.622</v>
      </c>
    </row>
    <row r="21" spans="1:15" s="48" customFormat="1" ht="18.75" customHeight="1">
      <c r="A21" s="598"/>
      <c r="B21" s="265" t="s">
        <v>7</v>
      </c>
      <c r="C21" s="46">
        <v>15439.293000000005</v>
      </c>
      <c r="D21" s="54">
        <v>1060.6469999999995</v>
      </c>
      <c r="E21" s="481">
        <f t="shared" si="0"/>
        <v>16499.940000000006</v>
      </c>
      <c r="F21" s="46">
        <v>26781.021999999997</v>
      </c>
      <c r="G21" s="44">
        <v>16346.724999999995</v>
      </c>
      <c r="H21" s="49">
        <f t="shared" si="1"/>
        <v>43127.74699999999</v>
      </c>
      <c r="I21" s="52">
        <v>7991.955</v>
      </c>
      <c r="J21" s="51">
        <v>4510.3460000000005</v>
      </c>
      <c r="K21" s="50">
        <f t="shared" si="2"/>
        <v>12502.301</v>
      </c>
      <c r="L21" s="201">
        <f t="shared" si="3"/>
        <v>34772.977</v>
      </c>
      <c r="M21" s="222">
        <f t="shared" si="3"/>
        <v>20857.070999999996</v>
      </c>
      <c r="N21" s="470">
        <f t="shared" si="3"/>
        <v>55630.04799999999</v>
      </c>
      <c r="O21" s="460">
        <f t="shared" si="4"/>
        <v>72129.988</v>
      </c>
    </row>
    <row r="22" spans="1:15" ht="18.75" customHeight="1" thickBot="1">
      <c r="A22" s="599"/>
      <c r="B22" s="265" t="s">
        <v>6</v>
      </c>
      <c r="C22" s="46">
        <v>16297.548</v>
      </c>
      <c r="D22" s="54">
        <v>1099.3519999999996</v>
      </c>
      <c r="E22" s="481">
        <f t="shared" si="0"/>
        <v>17396.9</v>
      </c>
      <c r="F22" s="46">
        <v>26692.725000000006</v>
      </c>
      <c r="G22" s="44">
        <v>16896.671000000006</v>
      </c>
      <c r="H22" s="49">
        <f t="shared" si="1"/>
        <v>43589.39600000001</v>
      </c>
      <c r="I22" s="52">
        <v>7269.738000000001</v>
      </c>
      <c r="J22" s="51">
        <v>4285.142999999999</v>
      </c>
      <c r="K22" s="50">
        <f t="shared" si="2"/>
        <v>11554.881000000001</v>
      </c>
      <c r="L22" s="201">
        <f t="shared" si="3"/>
        <v>33962.463</v>
      </c>
      <c r="M22" s="222">
        <f t="shared" si="3"/>
        <v>21181.814000000006</v>
      </c>
      <c r="N22" s="470">
        <f t="shared" si="3"/>
        <v>55144.27700000001</v>
      </c>
      <c r="O22" s="460">
        <f t="shared" si="4"/>
        <v>72541.17700000001</v>
      </c>
    </row>
    <row r="23" spans="1:15" ht="3.75" customHeight="1">
      <c r="A23" s="57"/>
      <c r="B23" s="267"/>
      <c r="C23" s="56"/>
      <c r="D23" s="55"/>
      <c r="E23" s="48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23">
        <f t="shared" si="3"/>
        <v>0</v>
      </c>
      <c r="N23" s="471">
        <f t="shared" si="3"/>
        <v>0</v>
      </c>
      <c r="O23" s="461">
        <f t="shared" si="4"/>
        <v>0</v>
      </c>
    </row>
    <row r="24" spans="1:15" s="458" customFormat="1" ht="19.5" customHeight="1">
      <c r="A24" s="451">
        <v>2017</v>
      </c>
      <c r="B24" s="265" t="s">
        <v>5</v>
      </c>
      <c r="C24" s="46">
        <v>11829.99400000001</v>
      </c>
      <c r="D24" s="452">
        <v>1191.2129999999995</v>
      </c>
      <c r="E24" s="483">
        <f t="shared" si="0"/>
        <v>13021.20700000001</v>
      </c>
      <c r="F24" s="453">
        <v>23957.267</v>
      </c>
      <c r="G24" s="44">
        <v>13194.999000000009</v>
      </c>
      <c r="H24" s="454">
        <f aca="true" t="shared" si="5" ref="H24:H30">G24+F24</f>
        <v>37152.26600000001</v>
      </c>
      <c r="I24" s="52">
        <v>10316.453</v>
      </c>
      <c r="J24" s="51">
        <v>3650.6160000000004</v>
      </c>
      <c r="K24" s="455">
        <f aca="true" t="shared" si="6" ref="K24:K30">J24+I24</f>
        <v>13967.069</v>
      </c>
      <c r="L24" s="456">
        <f t="shared" si="3"/>
        <v>34273.72</v>
      </c>
      <c r="M24" s="457">
        <f t="shared" si="3"/>
        <v>16845.61500000001</v>
      </c>
      <c r="N24" s="472">
        <f t="shared" si="3"/>
        <v>51119.33500000001</v>
      </c>
      <c r="O24" s="468">
        <f t="shared" si="4"/>
        <v>64140.542000000016</v>
      </c>
    </row>
    <row r="25" spans="1:15" s="458" customFormat="1" ht="19.5" customHeight="1">
      <c r="A25" s="451"/>
      <c r="B25" s="265" t="s">
        <v>4</v>
      </c>
      <c r="C25" s="46">
        <v>11490.663999999995</v>
      </c>
      <c r="D25" s="452">
        <v>2437.2589999999996</v>
      </c>
      <c r="E25" s="483">
        <f aca="true" t="shared" si="7" ref="E25:E30">D25+C25</f>
        <v>13927.922999999995</v>
      </c>
      <c r="F25" s="453">
        <v>21477.372000000003</v>
      </c>
      <c r="G25" s="44">
        <v>10834.468999999997</v>
      </c>
      <c r="H25" s="454">
        <f t="shared" si="5"/>
        <v>32311.841</v>
      </c>
      <c r="I25" s="52">
        <v>13366.740999999996</v>
      </c>
      <c r="J25" s="51">
        <v>5140.989</v>
      </c>
      <c r="K25" s="455">
        <f t="shared" si="6"/>
        <v>18507.729999999996</v>
      </c>
      <c r="L25" s="456">
        <f aca="true" t="shared" si="8" ref="L25:N26">I25+F25</f>
        <v>34844.113</v>
      </c>
      <c r="M25" s="457">
        <f t="shared" si="8"/>
        <v>15975.457999999997</v>
      </c>
      <c r="N25" s="472">
        <f t="shared" si="8"/>
        <v>50819.570999999996</v>
      </c>
      <c r="O25" s="468">
        <f aca="true" t="shared" si="9" ref="O25:O30">N25+E25</f>
        <v>64747.49399999999</v>
      </c>
    </row>
    <row r="26" spans="1:15" s="458" customFormat="1" ht="19.5" customHeight="1">
      <c r="A26" s="451"/>
      <c r="B26" s="265" t="s">
        <v>3</v>
      </c>
      <c r="C26" s="46">
        <v>12799.938000000004</v>
      </c>
      <c r="D26" s="452">
        <v>2855.977</v>
      </c>
      <c r="E26" s="483">
        <f t="shared" si="7"/>
        <v>15655.915000000005</v>
      </c>
      <c r="F26" s="453">
        <v>22139.188999999988</v>
      </c>
      <c r="G26" s="44">
        <v>13137.115000000002</v>
      </c>
      <c r="H26" s="454">
        <f t="shared" si="5"/>
        <v>35276.30399999999</v>
      </c>
      <c r="I26" s="52">
        <v>10475.223</v>
      </c>
      <c r="J26" s="51">
        <v>5355.985999999998</v>
      </c>
      <c r="K26" s="455">
        <f t="shared" si="6"/>
        <v>15831.208999999999</v>
      </c>
      <c r="L26" s="456">
        <f t="shared" si="8"/>
        <v>32614.41199999999</v>
      </c>
      <c r="M26" s="457">
        <f t="shared" si="8"/>
        <v>18493.101</v>
      </c>
      <c r="N26" s="472">
        <f t="shared" si="8"/>
        <v>51107.51299999999</v>
      </c>
      <c r="O26" s="468">
        <f t="shared" si="9"/>
        <v>66763.428</v>
      </c>
    </row>
    <row r="27" spans="1:15" s="458" customFormat="1" ht="19.5" customHeight="1">
      <c r="A27" s="451"/>
      <c r="B27" s="265" t="s">
        <v>14</v>
      </c>
      <c r="C27" s="46">
        <v>11693.439000000008</v>
      </c>
      <c r="D27" s="452">
        <v>1440.3899999999999</v>
      </c>
      <c r="E27" s="483">
        <f t="shared" si="7"/>
        <v>13133.829000000007</v>
      </c>
      <c r="F27" s="453">
        <v>24734.897999999983</v>
      </c>
      <c r="G27" s="44">
        <v>12783.227000000006</v>
      </c>
      <c r="H27" s="454">
        <f t="shared" si="5"/>
        <v>37518.124999999985</v>
      </c>
      <c r="I27" s="52">
        <v>17968.26</v>
      </c>
      <c r="J27" s="51">
        <v>4994.878</v>
      </c>
      <c r="K27" s="455">
        <f t="shared" si="6"/>
        <v>22963.138</v>
      </c>
      <c r="L27" s="456">
        <f aca="true" t="shared" si="10" ref="L27:N28">I27+F27</f>
        <v>42703.15799999998</v>
      </c>
      <c r="M27" s="457">
        <f t="shared" si="10"/>
        <v>17778.105000000007</v>
      </c>
      <c r="N27" s="472">
        <f t="shared" si="10"/>
        <v>60481.262999999984</v>
      </c>
      <c r="O27" s="468">
        <f t="shared" si="9"/>
        <v>73615.09199999999</v>
      </c>
    </row>
    <row r="28" spans="1:15" s="458" customFormat="1" ht="19.5" customHeight="1">
      <c r="A28" s="451"/>
      <c r="B28" s="265" t="s">
        <v>13</v>
      </c>
      <c r="C28" s="46">
        <v>12294.185999999994</v>
      </c>
      <c r="D28" s="452">
        <v>1742.8650000000002</v>
      </c>
      <c r="E28" s="483">
        <f t="shared" si="7"/>
        <v>14037.050999999994</v>
      </c>
      <c r="F28" s="453">
        <v>25167.995000000006</v>
      </c>
      <c r="G28" s="44">
        <v>12809.701999999996</v>
      </c>
      <c r="H28" s="454">
        <f t="shared" si="5"/>
        <v>37977.697</v>
      </c>
      <c r="I28" s="52">
        <v>16046.46</v>
      </c>
      <c r="J28" s="51">
        <v>5585.725000000002</v>
      </c>
      <c r="K28" s="455">
        <f t="shared" si="6"/>
        <v>21632.185</v>
      </c>
      <c r="L28" s="456">
        <f t="shared" si="10"/>
        <v>41214.455</v>
      </c>
      <c r="M28" s="457">
        <f t="shared" si="10"/>
        <v>18395.426999999996</v>
      </c>
      <c r="N28" s="472">
        <f t="shared" si="10"/>
        <v>59609.882</v>
      </c>
      <c r="O28" s="468">
        <f t="shared" si="9"/>
        <v>73646.93299999999</v>
      </c>
    </row>
    <row r="29" spans="1:15" s="458" customFormat="1" ht="19.5" customHeight="1">
      <c r="A29" s="451"/>
      <c r="B29" s="265" t="s">
        <v>12</v>
      </c>
      <c r="C29" s="46">
        <v>12344.041000000007</v>
      </c>
      <c r="D29" s="452">
        <v>1933.7620000000006</v>
      </c>
      <c r="E29" s="483">
        <f t="shared" si="7"/>
        <v>14277.803000000007</v>
      </c>
      <c r="F29" s="453">
        <v>22046.979999999992</v>
      </c>
      <c r="G29" s="44">
        <v>13116.366</v>
      </c>
      <c r="H29" s="454">
        <f t="shared" si="5"/>
        <v>35163.34599999999</v>
      </c>
      <c r="I29" s="52">
        <v>11266.310000000001</v>
      </c>
      <c r="J29" s="51">
        <v>5988.25</v>
      </c>
      <c r="K29" s="455">
        <f t="shared" si="6"/>
        <v>17254.56</v>
      </c>
      <c r="L29" s="456">
        <f aca="true" t="shared" si="11" ref="L29:N30">I29+F29</f>
        <v>33313.28999999999</v>
      </c>
      <c r="M29" s="457">
        <f t="shared" si="11"/>
        <v>19104.616</v>
      </c>
      <c r="N29" s="472">
        <f t="shared" si="11"/>
        <v>52417.90599999999</v>
      </c>
      <c r="O29" s="468">
        <f t="shared" si="9"/>
        <v>66695.709</v>
      </c>
    </row>
    <row r="30" spans="1:15" s="458" customFormat="1" ht="19.5" customHeight="1">
      <c r="A30" s="451"/>
      <c r="B30" s="265" t="s">
        <v>11</v>
      </c>
      <c r="C30" s="46">
        <v>12861.355999999994</v>
      </c>
      <c r="D30" s="452">
        <v>1593.9009999999985</v>
      </c>
      <c r="E30" s="483">
        <f t="shared" si="7"/>
        <v>14455.256999999992</v>
      </c>
      <c r="F30" s="453">
        <v>21280.061999999998</v>
      </c>
      <c r="G30" s="44">
        <v>13676.980999999998</v>
      </c>
      <c r="H30" s="454">
        <f t="shared" si="5"/>
        <v>34957.043</v>
      </c>
      <c r="I30" s="52">
        <v>11004.346999999998</v>
      </c>
      <c r="J30" s="51">
        <v>5972.0470000000005</v>
      </c>
      <c r="K30" s="455">
        <f t="shared" si="6"/>
        <v>16976.394</v>
      </c>
      <c r="L30" s="456">
        <f t="shared" si="11"/>
        <v>32284.408999999996</v>
      </c>
      <c r="M30" s="457">
        <f t="shared" si="11"/>
        <v>19649.028</v>
      </c>
      <c r="N30" s="472">
        <f t="shared" si="11"/>
        <v>51933.437</v>
      </c>
      <c r="O30" s="468">
        <f t="shared" si="9"/>
        <v>66388.69399999999</v>
      </c>
    </row>
    <row r="31" spans="1:15" s="458" customFormat="1" ht="19.5" customHeight="1">
      <c r="A31" s="451"/>
      <c r="B31" s="265" t="s">
        <v>10</v>
      </c>
      <c r="C31" s="46">
        <v>14247.833000000008</v>
      </c>
      <c r="D31" s="452">
        <v>1975.1711999999973</v>
      </c>
      <c r="E31" s="483">
        <f>D31+C31</f>
        <v>16223.004200000005</v>
      </c>
      <c r="F31" s="453">
        <v>22065.239999999994</v>
      </c>
      <c r="G31" s="44">
        <v>13636.585000000005</v>
      </c>
      <c r="H31" s="454">
        <f>G31+F31</f>
        <v>35701.825</v>
      </c>
      <c r="I31" s="52">
        <v>12241.455000000004</v>
      </c>
      <c r="J31" s="51">
        <v>7078.786</v>
      </c>
      <c r="K31" s="455">
        <f>J31+I31</f>
        <v>19320.241</v>
      </c>
      <c r="L31" s="456">
        <f aca="true" t="shared" si="12" ref="L31:N32">I31+F31</f>
        <v>34306.695</v>
      </c>
      <c r="M31" s="457">
        <f t="shared" si="12"/>
        <v>20715.371000000006</v>
      </c>
      <c r="N31" s="472">
        <f t="shared" si="12"/>
        <v>55022.066</v>
      </c>
      <c r="O31" s="468">
        <f>N31+E31</f>
        <v>71245.0702</v>
      </c>
    </row>
    <row r="32" spans="1:15" s="458" customFormat="1" ht="19.5" customHeight="1" thickBot="1">
      <c r="A32" s="451"/>
      <c r="B32" s="265" t="s">
        <v>9</v>
      </c>
      <c r="C32" s="46">
        <v>13060.703999999996</v>
      </c>
      <c r="D32" s="452">
        <v>1626.479899999998</v>
      </c>
      <c r="E32" s="483">
        <f>D32+C32</f>
        <v>14687.183899999995</v>
      </c>
      <c r="F32" s="453">
        <v>21064.309999999998</v>
      </c>
      <c r="G32" s="44">
        <v>12471.187</v>
      </c>
      <c r="H32" s="454">
        <f>G32+F32</f>
        <v>33535.496999999996</v>
      </c>
      <c r="I32" s="52">
        <v>11988.247000000003</v>
      </c>
      <c r="J32" s="51">
        <v>6024.746000000004</v>
      </c>
      <c r="K32" s="455">
        <f>J32+I32</f>
        <v>18012.993000000006</v>
      </c>
      <c r="L32" s="456">
        <f t="shared" si="12"/>
        <v>33052.557</v>
      </c>
      <c r="M32" s="457">
        <f t="shared" si="12"/>
        <v>18495.933000000005</v>
      </c>
      <c r="N32" s="472">
        <f t="shared" si="12"/>
        <v>51548.490000000005</v>
      </c>
      <c r="O32" s="468">
        <f>N32+E32</f>
        <v>66235.6739</v>
      </c>
    </row>
    <row r="33" spans="1:15" ht="18" customHeight="1">
      <c r="A33" s="47" t="s">
        <v>2</v>
      </c>
      <c r="B33" s="37"/>
      <c r="C33" s="36"/>
      <c r="D33" s="35"/>
      <c r="E33" s="484"/>
      <c r="F33" s="36"/>
      <c r="G33" s="35"/>
      <c r="H33" s="34"/>
      <c r="I33" s="36"/>
      <c r="J33" s="35"/>
      <c r="K33" s="34"/>
      <c r="L33" s="61"/>
      <c r="M33" s="223"/>
      <c r="N33" s="471"/>
      <c r="O33" s="461"/>
    </row>
    <row r="34" spans="1:15" ht="18" customHeight="1">
      <c r="A34" s="32" t="s">
        <v>151</v>
      </c>
      <c r="B34" s="43"/>
      <c r="C34" s="46">
        <f>SUM(C11:C19)</f>
        <v>123779.959</v>
      </c>
      <c r="D34" s="44">
        <f aca="true" t="shared" si="13" ref="D34:O34">SUM(D11:D19)</f>
        <v>12440.989999999996</v>
      </c>
      <c r="E34" s="485">
        <f t="shared" si="13"/>
        <v>136220.949</v>
      </c>
      <c r="F34" s="46">
        <f t="shared" si="13"/>
        <v>235420.94599999997</v>
      </c>
      <c r="G34" s="44">
        <f t="shared" si="13"/>
        <v>124886.25999999998</v>
      </c>
      <c r="H34" s="45">
        <f t="shared" si="13"/>
        <v>360307.20599999995</v>
      </c>
      <c r="I34" s="46">
        <f t="shared" si="13"/>
        <v>61624.07197</v>
      </c>
      <c r="J34" s="44">
        <f t="shared" si="13"/>
        <v>22769.506</v>
      </c>
      <c r="K34" s="45">
        <f t="shared" si="13"/>
        <v>84393.57797</v>
      </c>
      <c r="L34" s="46">
        <f t="shared" si="13"/>
        <v>297045.01797</v>
      </c>
      <c r="M34" s="224">
        <f t="shared" si="13"/>
        <v>147655.76599999997</v>
      </c>
      <c r="N34" s="473">
        <f t="shared" si="13"/>
        <v>444700.7839699999</v>
      </c>
      <c r="O34" s="462">
        <f t="shared" si="13"/>
        <v>580921.73297</v>
      </c>
    </row>
    <row r="35" spans="1:15" ht="18" customHeight="1" thickBot="1">
      <c r="A35" s="32" t="s">
        <v>152</v>
      </c>
      <c r="B35" s="43"/>
      <c r="C35" s="42">
        <f>SUM(C24:C32)</f>
        <v>112622.15500000003</v>
      </c>
      <c r="D35" s="39">
        <f aca="true" t="shared" si="14" ref="D35:O35">SUM(D24:D32)</f>
        <v>16797.01809999999</v>
      </c>
      <c r="E35" s="486">
        <f t="shared" si="14"/>
        <v>129419.17310000003</v>
      </c>
      <c r="F35" s="41">
        <f t="shared" si="14"/>
        <v>203933.31299999997</v>
      </c>
      <c r="G35" s="39">
        <f t="shared" si="14"/>
        <v>115660.63100000002</v>
      </c>
      <c r="H35" s="40">
        <f t="shared" si="14"/>
        <v>319593.94399999996</v>
      </c>
      <c r="I35" s="41">
        <f t="shared" si="14"/>
        <v>114673.49599999998</v>
      </c>
      <c r="J35" s="39">
        <f t="shared" si="14"/>
        <v>49792.02300000001</v>
      </c>
      <c r="K35" s="40">
        <f t="shared" si="14"/>
        <v>164465.519</v>
      </c>
      <c r="L35" s="41">
        <f t="shared" si="14"/>
        <v>318606.809</v>
      </c>
      <c r="M35" s="225">
        <f t="shared" si="14"/>
        <v>165452.65400000004</v>
      </c>
      <c r="N35" s="474">
        <f t="shared" si="14"/>
        <v>484059.46299999993</v>
      </c>
      <c r="O35" s="463">
        <f t="shared" si="14"/>
        <v>613478.6361</v>
      </c>
    </row>
    <row r="36" spans="1:15" ht="17.25" customHeight="1">
      <c r="A36" s="38" t="s">
        <v>1</v>
      </c>
      <c r="B36" s="37"/>
      <c r="C36" s="36"/>
      <c r="D36" s="35"/>
      <c r="E36" s="487"/>
      <c r="F36" s="36"/>
      <c r="G36" s="35"/>
      <c r="H36" s="33"/>
      <c r="I36" s="36"/>
      <c r="J36" s="35"/>
      <c r="K36" s="34"/>
      <c r="L36" s="61"/>
      <c r="M36" s="223"/>
      <c r="N36" s="475"/>
      <c r="O36" s="461"/>
    </row>
    <row r="37" spans="1:15" ht="17.25" customHeight="1">
      <c r="A37" s="32" t="s">
        <v>153</v>
      </c>
      <c r="B37" s="31"/>
      <c r="C37" s="249">
        <f>(C32/C19-1)*100</f>
        <v>-13.914332372424775</v>
      </c>
      <c r="D37" s="250">
        <f aca="true" t="shared" si="15" ref="D37:O37">(D32/D19-1)*100</f>
        <v>54.794049515673635</v>
      </c>
      <c r="E37" s="488">
        <f t="shared" si="15"/>
        <v>-9.464059463128061</v>
      </c>
      <c r="F37" s="249">
        <f t="shared" si="15"/>
        <v>-19.4193119121056</v>
      </c>
      <c r="G37" s="251">
        <f t="shared" si="15"/>
        <v>-14.903090190863665</v>
      </c>
      <c r="H37" s="252">
        <f t="shared" si="15"/>
        <v>-17.79693209019263</v>
      </c>
      <c r="I37" s="253">
        <f t="shared" si="15"/>
        <v>70.05621186740376</v>
      </c>
      <c r="J37" s="250">
        <f t="shared" si="15"/>
        <v>87.13401721146457</v>
      </c>
      <c r="K37" s="254">
        <f t="shared" si="15"/>
        <v>75.4103223264523</v>
      </c>
      <c r="L37" s="253">
        <f t="shared" si="15"/>
        <v>-0.4147757734190294</v>
      </c>
      <c r="M37" s="255">
        <f t="shared" si="15"/>
        <v>3.4751519433158684</v>
      </c>
      <c r="N37" s="476">
        <f t="shared" si="15"/>
        <v>0.9468524221492247</v>
      </c>
      <c r="O37" s="464">
        <f t="shared" si="15"/>
        <v>-1.5631381295804325</v>
      </c>
    </row>
    <row r="38" spans="1:15" ht="7.5" customHeight="1" thickBot="1">
      <c r="A38" s="30"/>
      <c r="B38" s="29"/>
      <c r="C38" s="28"/>
      <c r="D38" s="27"/>
      <c r="E38" s="489"/>
      <c r="F38" s="26"/>
      <c r="G38" s="24"/>
      <c r="H38" s="23"/>
      <c r="I38" s="26"/>
      <c r="J38" s="24"/>
      <c r="K38" s="25"/>
      <c r="L38" s="26"/>
      <c r="M38" s="226"/>
      <c r="N38" s="477"/>
      <c r="O38" s="465"/>
    </row>
    <row r="39" spans="1:15" ht="17.25" customHeight="1">
      <c r="A39" s="22" t="s">
        <v>0</v>
      </c>
      <c r="B39" s="21"/>
      <c r="C39" s="20"/>
      <c r="D39" s="19"/>
      <c r="E39" s="490"/>
      <c r="F39" s="18"/>
      <c r="G39" s="16"/>
      <c r="H39" s="15"/>
      <c r="I39" s="18"/>
      <c r="J39" s="16"/>
      <c r="K39" s="17"/>
      <c r="L39" s="18"/>
      <c r="M39" s="227"/>
      <c r="N39" s="478"/>
      <c r="O39" s="466"/>
    </row>
    <row r="40" spans="1:15" ht="17.25" customHeight="1" thickBot="1">
      <c r="A40" s="237" t="s">
        <v>154</v>
      </c>
      <c r="B40" s="14"/>
      <c r="C40" s="13">
        <f aca="true" t="shared" si="16" ref="C40:O40">(C35/C34-1)*100</f>
        <v>-9.014224992593489</v>
      </c>
      <c r="D40" s="9">
        <f t="shared" si="16"/>
        <v>35.01351660920871</v>
      </c>
      <c r="E40" s="491">
        <f t="shared" si="16"/>
        <v>-4.993193741441315</v>
      </c>
      <c r="F40" s="13">
        <f t="shared" si="16"/>
        <v>-13.37503460715853</v>
      </c>
      <c r="G40" s="12">
        <f t="shared" si="16"/>
        <v>-7.38722498375719</v>
      </c>
      <c r="H40" s="8">
        <f t="shared" si="16"/>
        <v>-11.299596933401324</v>
      </c>
      <c r="I40" s="11">
        <f t="shared" si="16"/>
        <v>86.08555444993257</v>
      </c>
      <c r="J40" s="9">
        <f t="shared" si="16"/>
        <v>118.67853874387966</v>
      </c>
      <c r="K40" s="10">
        <f t="shared" si="16"/>
        <v>94.87918744061754</v>
      </c>
      <c r="L40" s="11">
        <f t="shared" si="16"/>
        <v>7.258762048040013</v>
      </c>
      <c r="M40" s="228">
        <f t="shared" si="16"/>
        <v>12.05295836533744</v>
      </c>
      <c r="N40" s="479">
        <f t="shared" si="16"/>
        <v>8.850598075998729</v>
      </c>
      <c r="O40" s="467">
        <f t="shared" si="16"/>
        <v>5.604352752228903</v>
      </c>
    </row>
    <row r="41" spans="1:14" s="5" customFormat="1" ht="6" customHeight="1" thickTop="1">
      <c r="A41" s="60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60" t="s">
        <v>144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7:IV37 P40:IV40">
    <cfRule type="cellIs" priority="5" dxfId="97" operator="lessThan" stopIfTrue="1">
      <formula>0</formula>
    </cfRule>
  </conditionalFormatting>
  <conditionalFormatting sqref="C36:O40">
    <cfRule type="cellIs" priority="3" dxfId="98" operator="lessThan" stopIfTrue="1">
      <formula>0</formula>
    </cfRule>
    <cfRule type="cellIs" priority="4" dxfId="99" operator="greaterThanOrEqual" stopIfTrue="1">
      <formula>0</formula>
    </cfRule>
  </conditionalFormatting>
  <conditionalFormatting sqref="A37:B37 A40:B40">
    <cfRule type="cellIs" priority="1" dxfId="97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8.75" thickBot="1">
      <c r="N1" s="620" t="s">
        <v>26</v>
      </c>
      <c r="O1" s="621"/>
      <c r="P1" s="621"/>
      <c r="Q1" s="622"/>
    </row>
    <row r="2" ht="7.5" customHeight="1" thickBot="1"/>
    <row r="3" spans="1:17" ht="24" customHeight="1">
      <c r="A3" s="628" t="s">
        <v>37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</row>
    <row r="4" spans="1:17" ht="18" customHeight="1" thickBot="1">
      <c r="A4" s="631" t="s">
        <v>36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3"/>
    </row>
    <row r="5" spans="1:17" ht="15" thickBot="1">
      <c r="A5" s="636" t="s">
        <v>145</v>
      </c>
      <c r="B5" s="623" t="s">
        <v>34</v>
      </c>
      <c r="C5" s="624"/>
      <c r="D5" s="624"/>
      <c r="E5" s="624"/>
      <c r="F5" s="625"/>
      <c r="G5" s="625"/>
      <c r="H5" s="625"/>
      <c r="I5" s="626"/>
      <c r="J5" s="624" t="s">
        <v>33</v>
      </c>
      <c r="K5" s="624"/>
      <c r="L5" s="624"/>
      <c r="M5" s="624"/>
      <c r="N5" s="624"/>
      <c r="O5" s="624"/>
      <c r="P5" s="624"/>
      <c r="Q5" s="627"/>
    </row>
    <row r="6" spans="1:17" s="264" customFormat="1" ht="25.5" customHeight="1" thickBot="1">
      <c r="A6" s="637"/>
      <c r="B6" s="617" t="s">
        <v>155</v>
      </c>
      <c r="C6" s="634"/>
      <c r="D6" s="635"/>
      <c r="E6" s="615" t="s">
        <v>32</v>
      </c>
      <c r="F6" s="617" t="s">
        <v>156</v>
      </c>
      <c r="G6" s="634"/>
      <c r="H6" s="635"/>
      <c r="I6" s="613" t="s">
        <v>31</v>
      </c>
      <c r="J6" s="617" t="s">
        <v>157</v>
      </c>
      <c r="K6" s="618"/>
      <c r="L6" s="619"/>
      <c r="M6" s="615" t="s">
        <v>32</v>
      </c>
      <c r="N6" s="617" t="s">
        <v>158</v>
      </c>
      <c r="O6" s="618"/>
      <c r="P6" s="619"/>
      <c r="Q6" s="615" t="s">
        <v>31</v>
      </c>
    </row>
    <row r="7" spans="1:17" s="73" customFormat="1" ht="26.25" thickBot="1">
      <c r="A7" s="638"/>
      <c r="B7" s="77" t="s">
        <v>20</v>
      </c>
      <c r="C7" s="74" t="s">
        <v>19</v>
      </c>
      <c r="D7" s="74" t="s">
        <v>15</v>
      </c>
      <c r="E7" s="616"/>
      <c r="F7" s="77" t="s">
        <v>20</v>
      </c>
      <c r="G7" s="75" t="s">
        <v>19</v>
      </c>
      <c r="H7" s="74" t="s">
        <v>15</v>
      </c>
      <c r="I7" s="614"/>
      <c r="J7" s="77" t="s">
        <v>20</v>
      </c>
      <c r="K7" s="74" t="s">
        <v>19</v>
      </c>
      <c r="L7" s="75" t="s">
        <v>15</v>
      </c>
      <c r="M7" s="616"/>
      <c r="N7" s="76" t="s">
        <v>20</v>
      </c>
      <c r="O7" s="75" t="s">
        <v>19</v>
      </c>
      <c r="P7" s="74" t="s">
        <v>15</v>
      </c>
      <c r="Q7" s="616"/>
    </row>
    <row r="8" spans="1:17" s="65" customFormat="1" ht="17.25" customHeight="1" thickBot="1">
      <c r="A8" s="72" t="s">
        <v>22</v>
      </c>
      <c r="B8" s="68">
        <f>SUM(B9:B20)</f>
        <v>1723417</v>
      </c>
      <c r="C8" s="67">
        <f>SUM(C9:C20)</f>
        <v>71479</v>
      </c>
      <c r="D8" s="67">
        <f aca="true" t="shared" si="0" ref="D8:D17">C8+B8</f>
        <v>1794896</v>
      </c>
      <c r="E8" s="69">
        <f aca="true" t="shared" si="1" ref="E8:E17">(D8/$D$8)</f>
        <v>1</v>
      </c>
      <c r="F8" s="68">
        <f>SUM(F9:F20)</f>
        <v>1927417</v>
      </c>
      <c r="G8" s="67">
        <f>SUM(G9:G20)</f>
        <v>62716</v>
      </c>
      <c r="H8" s="67">
        <f aca="true" t="shared" si="2" ref="H8:H17">G8+F8</f>
        <v>1990133</v>
      </c>
      <c r="I8" s="66">
        <f aca="true" t="shared" si="3" ref="I8:I17">(D8/H8-1)*100</f>
        <v>-9.810248862764448</v>
      </c>
      <c r="J8" s="71">
        <f>SUM(J9:J20)</f>
        <v>17216404</v>
      </c>
      <c r="K8" s="70">
        <f>SUM(K9:K20)</f>
        <v>631866</v>
      </c>
      <c r="L8" s="67">
        <f aca="true" t="shared" si="4" ref="L8:L17">K8+J8</f>
        <v>17848270</v>
      </c>
      <c r="M8" s="69">
        <f aca="true" t="shared" si="5" ref="M8:M17">(L8/$L$8)</f>
        <v>1</v>
      </c>
      <c r="N8" s="68">
        <f>SUM(N9:N20)</f>
        <v>17111730</v>
      </c>
      <c r="O8" s="67">
        <f>SUM(O9:O20)</f>
        <v>571714</v>
      </c>
      <c r="P8" s="67">
        <f aca="true" t="shared" si="6" ref="P8:P17">O8+N8</f>
        <v>17683444</v>
      </c>
      <c r="Q8" s="66">
        <f aca="true" t="shared" si="7" ref="Q8:Q16">(L8/P8-1)*100</f>
        <v>0.9320921874720778</v>
      </c>
    </row>
    <row r="9" spans="1:17" s="65" customFormat="1" ht="18" customHeight="1" thickTop="1">
      <c r="A9" s="374" t="s">
        <v>159</v>
      </c>
      <c r="B9" s="375">
        <v>883395</v>
      </c>
      <c r="C9" s="376">
        <v>21800</v>
      </c>
      <c r="D9" s="376">
        <f t="shared" si="0"/>
        <v>905195</v>
      </c>
      <c r="E9" s="377">
        <f t="shared" si="1"/>
        <v>0.5043161275082233</v>
      </c>
      <c r="F9" s="375">
        <v>1108949</v>
      </c>
      <c r="G9" s="376">
        <v>22405</v>
      </c>
      <c r="H9" s="376">
        <f t="shared" si="2"/>
        <v>1131354</v>
      </c>
      <c r="I9" s="378">
        <f t="shared" si="3"/>
        <v>-19.99011803555739</v>
      </c>
      <c r="J9" s="375">
        <v>9837983</v>
      </c>
      <c r="K9" s="376">
        <v>269067</v>
      </c>
      <c r="L9" s="376">
        <f t="shared" si="4"/>
        <v>10107050</v>
      </c>
      <c r="M9" s="377">
        <f t="shared" si="5"/>
        <v>0.5662761713039975</v>
      </c>
      <c r="N9" s="375">
        <v>9985589</v>
      </c>
      <c r="O9" s="376">
        <v>255958</v>
      </c>
      <c r="P9" s="376">
        <f t="shared" si="6"/>
        <v>10241547</v>
      </c>
      <c r="Q9" s="379">
        <f t="shared" si="7"/>
        <v>-1.3132488675783094</v>
      </c>
    </row>
    <row r="10" spans="1:17" s="65" customFormat="1" ht="18" customHeight="1">
      <c r="A10" s="380" t="s">
        <v>160</v>
      </c>
      <c r="B10" s="381">
        <v>385878</v>
      </c>
      <c r="C10" s="382">
        <v>9011</v>
      </c>
      <c r="D10" s="382">
        <f t="shared" si="0"/>
        <v>394889</v>
      </c>
      <c r="E10" s="383">
        <f t="shared" si="1"/>
        <v>0.22000661876788405</v>
      </c>
      <c r="F10" s="381">
        <v>350378</v>
      </c>
      <c r="G10" s="382">
        <v>3917</v>
      </c>
      <c r="H10" s="382">
        <f t="shared" si="2"/>
        <v>354295</v>
      </c>
      <c r="I10" s="384">
        <f t="shared" si="3"/>
        <v>11.457683568777433</v>
      </c>
      <c r="J10" s="381">
        <v>3092745</v>
      </c>
      <c r="K10" s="382">
        <v>34843</v>
      </c>
      <c r="L10" s="382">
        <f t="shared" si="4"/>
        <v>3127588</v>
      </c>
      <c r="M10" s="383">
        <f t="shared" si="5"/>
        <v>0.1752319972748059</v>
      </c>
      <c r="N10" s="381">
        <v>3059038</v>
      </c>
      <c r="O10" s="382">
        <v>29930</v>
      </c>
      <c r="P10" s="382">
        <f t="shared" si="6"/>
        <v>3088968</v>
      </c>
      <c r="Q10" s="385">
        <f t="shared" si="7"/>
        <v>1.2502557488455635</v>
      </c>
    </row>
    <row r="11" spans="1:17" s="65" customFormat="1" ht="18" customHeight="1">
      <c r="A11" s="380" t="s">
        <v>161</v>
      </c>
      <c r="B11" s="381">
        <v>229470</v>
      </c>
      <c r="C11" s="382">
        <v>3361</v>
      </c>
      <c r="D11" s="382">
        <f t="shared" si="0"/>
        <v>232831</v>
      </c>
      <c r="E11" s="383">
        <f t="shared" si="1"/>
        <v>0.12971837922642873</v>
      </c>
      <c r="F11" s="381">
        <v>271499</v>
      </c>
      <c r="G11" s="382"/>
      <c r="H11" s="382">
        <f t="shared" si="2"/>
        <v>271499</v>
      </c>
      <c r="I11" s="384">
        <f t="shared" si="3"/>
        <v>-14.242409732632533</v>
      </c>
      <c r="J11" s="381">
        <v>2444629</v>
      </c>
      <c r="K11" s="382">
        <v>5926</v>
      </c>
      <c r="L11" s="382">
        <f t="shared" si="4"/>
        <v>2450555</v>
      </c>
      <c r="M11" s="383">
        <f t="shared" si="5"/>
        <v>0.13729930127681841</v>
      </c>
      <c r="N11" s="381">
        <v>2253755</v>
      </c>
      <c r="O11" s="382"/>
      <c r="P11" s="382">
        <f t="shared" si="6"/>
        <v>2253755</v>
      </c>
      <c r="Q11" s="385">
        <f t="shared" si="7"/>
        <v>8.73209377239319</v>
      </c>
    </row>
    <row r="12" spans="1:17" s="65" customFormat="1" ht="18" customHeight="1">
      <c r="A12" s="380" t="s">
        <v>162</v>
      </c>
      <c r="B12" s="381">
        <v>86819</v>
      </c>
      <c r="C12" s="382">
        <v>0</v>
      </c>
      <c r="D12" s="382">
        <f t="shared" si="0"/>
        <v>86819</v>
      </c>
      <c r="E12" s="383">
        <f t="shared" si="1"/>
        <v>0.04836993341118371</v>
      </c>
      <c r="F12" s="381">
        <v>84272</v>
      </c>
      <c r="G12" s="382"/>
      <c r="H12" s="382">
        <f t="shared" si="2"/>
        <v>84272</v>
      </c>
      <c r="I12" s="384">
        <f t="shared" si="3"/>
        <v>3.0223561799886056</v>
      </c>
      <c r="J12" s="381">
        <v>745572</v>
      </c>
      <c r="K12" s="382"/>
      <c r="L12" s="382">
        <f t="shared" si="4"/>
        <v>745572</v>
      </c>
      <c r="M12" s="383">
        <f t="shared" si="5"/>
        <v>0.04177278806293271</v>
      </c>
      <c r="N12" s="381">
        <v>721919</v>
      </c>
      <c r="O12" s="382"/>
      <c r="P12" s="382">
        <f t="shared" si="6"/>
        <v>721919</v>
      </c>
      <c r="Q12" s="385">
        <f t="shared" si="7"/>
        <v>3.276406355837702</v>
      </c>
    </row>
    <row r="13" spans="1:17" s="65" customFormat="1" ht="18" customHeight="1">
      <c r="A13" s="380" t="s">
        <v>163</v>
      </c>
      <c r="B13" s="381">
        <v>85465</v>
      </c>
      <c r="C13" s="382">
        <v>0</v>
      </c>
      <c r="D13" s="382">
        <f>C13+B13</f>
        <v>85465</v>
      </c>
      <c r="E13" s="383">
        <f>(D13/$D$8)</f>
        <v>0.047615572155712646</v>
      </c>
      <c r="F13" s="381">
        <v>80261</v>
      </c>
      <c r="G13" s="382">
        <v>225</v>
      </c>
      <c r="H13" s="382">
        <f>G13+F13</f>
        <v>80486</v>
      </c>
      <c r="I13" s="384">
        <f t="shared" si="3"/>
        <v>6.186169023184163</v>
      </c>
      <c r="J13" s="381">
        <v>689616</v>
      </c>
      <c r="K13" s="382">
        <v>2932</v>
      </c>
      <c r="L13" s="382">
        <f>K13+J13</f>
        <v>692548</v>
      </c>
      <c r="M13" s="383">
        <f>(L13/$L$8)</f>
        <v>0.038801967921820994</v>
      </c>
      <c r="N13" s="381">
        <v>700949</v>
      </c>
      <c r="O13" s="382">
        <v>2196</v>
      </c>
      <c r="P13" s="382">
        <f>O13+N13</f>
        <v>703145</v>
      </c>
      <c r="Q13" s="385">
        <f t="shared" si="7"/>
        <v>-1.5070860206643055</v>
      </c>
    </row>
    <row r="14" spans="1:17" s="65" customFormat="1" ht="18" customHeight="1">
      <c r="A14" s="380" t="s">
        <v>164</v>
      </c>
      <c r="B14" s="381">
        <v>36847</v>
      </c>
      <c r="C14" s="382">
        <v>1235</v>
      </c>
      <c r="D14" s="382">
        <f>C14+B14</f>
        <v>38082</v>
      </c>
      <c r="E14" s="383">
        <f>(D14/$D$8)</f>
        <v>0.02121682816163165</v>
      </c>
      <c r="F14" s="381">
        <v>8248</v>
      </c>
      <c r="G14" s="382"/>
      <c r="H14" s="382">
        <f>G14+F14</f>
        <v>8248</v>
      </c>
      <c r="I14" s="384">
        <f t="shared" si="3"/>
        <v>361.71193016488843</v>
      </c>
      <c r="J14" s="381">
        <v>236076</v>
      </c>
      <c r="K14" s="382">
        <v>1543</v>
      </c>
      <c r="L14" s="382">
        <f>K14+J14</f>
        <v>237619</v>
      </c>
      <c r="M14" s="383">
        <f>(L14/$L$8)</f>
        <v>0.013313279102120261</v>
      </c>
      <c r="N14" s="381">
        <v>171048</v>
      </c>
      <c r="O14" s="382"/>
      <c r="P14" s="382">
        <f>O14+N14</f>
        <v>171048</v>
      </c>
      <c r="Q14" s="385">
        <f t="shared" si="7"/>
        <v>38.919484589121176</v>
      </c>
    </row>
    <row r="15" spans="1:20" s="65" customFormat="1" ht="18" customHeight="1">
      <c r="A15" s="380" t="s">
        <v>165</v>
      </c>
      <c r="B15" s="381">
        <v>15543</v>
      </c>
      <c r="C15" s="382">
        <v>581</v>
      </c>
      <c r="D15" s="382">
        <f>C15+B15</f>
        <v>16124</v>
      </c>
      <c r="E15" s="383">
        <f>(D15/$D$8)</f>
        <v>0.008983250283024755</v>
      </c>
      <c r="F15" s="381">
        <v>23810</v>
      </c>
      <c r="G15" s="382">
        <v>373</v>
      </c>
      <c r="H15" s="382">
        <f>G15+F15</f>
        <v>24183</v>
      </c>
      <c r="I15" s="384">
        <f t="shared" si="3"/>
        <v>-33.32506306082785</v>
      </c>
      <c r="J15" s="381">
        <v>169783</v>
      </c>
      <c r="K15" s="382">
        <v>3689</v>
      </c>
      <c r="L15" s="382">
        <f>K15+J15</f>
        <v>173472</v>
      </c>
      <c r="M15" s="383">
        <f>(L15/$L$8)</f>
        <v>0.009719261306558003</v>
      </c>
      <c r="N15" s="381">
        <v>219432</v>
      </c>
      <c r="O15" s="382">
        <v>2279</v>
      </c>
      <c r="P15" s="382">
        <f>O15+N15</f>
        <v>221711</v>
      </c>
      <c r="Q15" s="385">
        <f t="shared" si="7"/>
        <v>-21.757603366544732</v>
      </c>
      <c r="T15" s="262"/>
    </row>
    <row r="16" spans="1:17" s="65" customFormat="1" ht="18" customHeight="1">
      <c r="A16" s="380" t="s">
        <v>166</v>
      </c>
      <c r="B16" s="381">
        <v>0</v>
      </c>
      <c r="C16" s="382">
        <v>7223</v>
      </c>
      <c r="D16" s="382">
        <f t="shared" si="0"/>
        <v>7223</v>
      </c>
      <c r="E16" s="383">
        <f t="shared" si="1"/>
        <v>0.004024188588085327</v>
      </c>
      <c r="F16" s="381"/>
      <c r="G16" s="382">
        <v>7360</v>
      </c>
      <c r="H16" s="382">
        <f t="shared" si="2"/>
        <v>7360</v>
      </c>
      <c r="I16" s="384">
        <f t="shared" si="3"/>
        <v>-1.861413043478266</v>
      </c>
      <c r="J16" s="381"/>
      <c r="K16" s="382">
        <v>85004</v>
      </c>
      <c r="L16" s="382">
        <f t="shared" si="4"/>
        <v>85004</v>
      </c>
      <c r="M16" s="383">
        <f t="shared" si="5"/>
        <v>0.004762590435935808</v>
      </c>
      <c r="N16" s="381"/>
      <c r="O16" s="382">
        <v>58666</v>
      </c>
      <c r="P16" s="382">
        <f t="shared" si="6"/>
        <v>58666</v>
      </c>
      <c r="Q16" s="385">
        <f t="shared" si="7"/>
        <v>44.89482835032217</v>
      </c>
    </row>
    <row r="17" spans="1:17" s="65" customFormat="1" ht="18" customHeight="1">
      <c r="A17" s="380" t="s">
        <v>167</v>
      </c>
      <c r="B17" s="381">
        <v>0</v>
      </c>
      <c r="C17" s="382">
        <v>5540</v>
      </c>
      <c r="D17" s="382">
        <f t="shared" si="0"/>
        <v>5540</v>
      </c>
      <c r="E17" s="383">
        <f t="shared" si="1"/>
        <v>0.0030865298045123506</v>
      </c>
      <c r="F17" s="381"/>
      <c r="G17" s="382">
        <v>5019</v>
      </c>
      <c r="H17" s="382">
        <f t="shared" si="2"/>
        <v>5019</v>
      </c>
      <c r="I17" s="384">
        <f t="shared" si="3"/>
        <v>10.380553895198252</v>
      </c>
      <c r="J17" s="381"/>
      <c r="K17" s="382">
        <v>50632</v>
      </c>
      <c r="L17" s="382">
        <f t="shared" si="4"/>
        <v>50632</v>
      </c>
      <c r="M17" s="383">
        <f t="shared" si="5"/>
        <v>0.002836801549954141</v>
      </c>
      <c r="N17" s="381"/>
      <c r="O17" s="382">
        <v>42810</v>
      </c>
      <c r="P17" s="382">
        <f t="shared" si="6"/>
        <v>42810</v>
      </c>
      <c r="Q17" s="385"/>
    </row>
    <row r="18" spans="1:17" s="65" customFormat="1" ht="18" customHeight="1">
      <c r="A18" s="380" t="s">
        <v>168</v>
      </c>
      <c r="B18" s="381">
        <v>0</v>
      </c>
      <c r="C18" s="382">
        <v>4544</v>
      </c>
      <c r="D18" s="382">
        <f>C18+B18</f>
        <v>4544</v>
      </c>
      <c r="E18" s="383">
        <f>(D18/$D$8)</f>
        <v>0.002531623002112657</v>
      </c>
      <c r="F18" s="381"/>
      <c r="G18" s="382">
        <v>4221</v>
      </c>
      <c r="H18" s="382">
        <f>G18+F18</f>
        <v>4221</v>
      </c>
      <c r="I18" s="384">
        <f>(D18/H18-1)*100</f>
        <v>7.652215114901684</v>
      </c>
      <c r="J18" s="381"/>
      <c r="K18" s="382">
        <v>33750</v>
      </c>
      <c r="L18" s="382">
        <f>K18+J18</f>
        <v>33750</v>
      </c>
      <c r="M18" s="383">
        <f>(L18/$L$8)</f>
        <v>0.0018909395700535683</v>
      </c>
      <c r="N18" s="381"/>
      <c r="O18" s="382">
        <v>37909</v>
      </c>
      <c r="P18" s="382">
        <f>O18+N18</f>
        <v>37909</v>
      </c>
      <c r="Q18" s="385">
        <f>(L18/P18-1)*100</f>
        <v>-10.971009522804609</v>
      </c>
    </row>
    <row r="19" spans="1:17" s="65" customFormat="1" ht="18" customHeight="1">
      <c r="A19" s="380" t="s">
        <v>169</v>
      </c>
      <c r="B19" s="381">
        <v>0</v>
      </c>
      <c r="C19" s="382">
        <v>2510</v>
      </c>
      <c r="D19" s="382">
        <f>C19+B19</f>
        <v>2510</v>
      </c>
      <c r="E19" s="383">
        <f>(D19/$D$8)</f>
        <v>0.0013984097128747293</v>
      </c>
      <c r="F19" s="381"/>
      <c r="G19" s="382">
        <v>2987</v>
      </c>
      <c r="H19" s="382">
        <f>G19+F19</f>
        <v>2987</v>
      </c>
      <c r="I19" s="384">
        <f>(D19/H19-1)*100</f>
        <v>-15.96919986608637</v>
      </c>
      <c r="J19" s="381"/>
      <c r="K19" s="382">
        <v>16914</v>
      </c>
      <c r="L19" s="382">
        <f>K19+J19</f>
        <v>16914</v>
      </c>
      <c r="M19" s="383">
        <f>(L19/$L$8)</f>
        <v>0.0009476548707521794</v>
      </c>
      <c r="N19" s="381"/>
      <c r="O19" s="382">
        <v>17380</v>
      </c>
      <c r="P19" s="382">
        <f>O19+N19</f>
        <v>17380</v>
      </c>
      <c r="Q19" s="385">
        <f>(L19/P19-1)*100</f>
        <v>-2.6812428078250905</v>
      </c>
    </row>
    <row r="20" spans="1:17" s="65" customFormat="1" ht="18" customHeight="1" thickBot="1">
      <c r="A20" s="386" t="s">
        <v>170</v>
      </c>
      <c r="B20" s="387">
        <v>0</v>
      </c>
      <c r="C20" s="388">
        <v>15674</v>
      </c>
      <c r="D20" s="388">
        <f>C20+B20</f>
        <v>15674</v>
      </c>
      <c r="E20" s="389">
        <f>(D20/$D$8)</f>
        <v>0.008732539378326099</v>
      </c>
      <c r="F20" s="387">
        <v>0</v>
      </c>
      <c r="G20" s="388">
        <v>16209</v>
      </c>
      <c r="H20" s="388">
        <f>G20+F20</f>
        <v>16209</v>
      </c>
      <c r="I20" s="390">
        <f>(D20/H20-1)*100</f>
        <v>-3.300635449441669</v>
      </c>
      <c r="J20" s="387">
        <v>0</v>
      </c>
      <c r="K20" s="388">
        <v>127566</v>
      </c>
      <c r="L20" s="388">
        <f>K20+J20</f>
        <v>127566</v>
      </c>
      <c r="M20" s="389">
        <f>(L20/$L$8)</f>
        <v>0.0071472473242504735</v>
      </c>
      <c r="N20" s="387">
        <v>0</v>
      </c>
      <c r="O20" s="388">
        <v>124586</v>
      </c>
      <c r="P20" s="388">
        <f>O20+N20</f>
        <v>124586</v>
      </c>
      <c r="Q20" s="391">
        <f>(L20/P20-1)*100</f>
        <v>2.391922045815731</v>
      </c>
    </row>
    <row r="21" s="64" customFormat="1" ht="6" customHeight="1" thickTop="1">
      <c r="A21" s="63"/>
    </row>
    <row r="22" ht="15">
      <c r="A22" s="81" t="s">
        <v>40</v>
      </c>
    </row>
    <row r="25" ht="14.25">
      <c r="B25" s="263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7" operator="lessThan" stopIfTrue="1">
      <formula>0</formula>
    </cfRule>
  </conditionalFormatting>
  <conditionalFormatting sqref="Q8:Q20 I8:I20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9"/>
  <sheetViews>
    <sheetView showGridLines="0" zoomScale="90" zoomScaleNormal="90" zoomScalePageLayoutView="0" workbookViewId="0" topLeftCell="A1">
      <pane xSplit="22327" topLeftCell="A1" activePane="topLeft" state="split"/>
      <selection pane="topLeft" activeCell="A29" sqref="A29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9.0039062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1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10.140625" style="62" customWidth="1"/>
    <col min="17" max="17" width="7.7109375" style="62" bestFit="1" customWidth="1"/>
    <col min="18" max="16384" width="9.140625" style="62" customWidth="1"/>
  </cols>
  <sheetData>
    <row r="1" spans="14:17" ht="18.75" thickBot="1">
      <c r="N1" s="620" t="s">
        <v>26</v>
      </c>
      <c r="O1" s="621"/>
      <c r="P1" s="621"/>
      <c r="Q1" s="622"/>
    </row>
    <row r="2" ht="7.5" customHeight="1" thickBot="1"/>
    <row r="3" spans="1:17" ht="24" customHeight="1">
      <c r="A3" s="628" t="s">
        <v>39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</row>
    <row r="4" spans="1:17" ht="16.5" customHeight="1" thickBot="1">
      <c r="A4" s="631" t="s">
        <v>36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3"/>
    </row>
    <row r="5" spans="1:17" ht="15" thickBot="1">
      <c r="A5" s="642" t="s">
        <v>35</v>
      </c>
      <c r="B5" s="623" t="s">
        <v>34</v>
      </c>
      <c r="C5" s="624"/>
      <c r="D5" s="624"/>
      <c r="E5" s="624"/>
      <c r="F5" s="625"/>
      <c r="G5" s="625"/>
      <c r="H5" s="625"/>
      <c r="I5" s="626"/>
      <c r="J5" s="624" t="s">
        <v>33</v>
      </c>
      <c r="K5" s="624"/>
      <c r="L5" s="624"/>
      <c r="M5" s="624"/>
      <c r="N5" s="624"/>
      <c r="O5" s="624"/>
      <c r="P5" s="624"/>
      <c r="Q5" s="627"/>
    </row>
    <row r="6" spans="1:17" s="78" customFormat="1" ht="25.5" customHeight="1" thickBot="1">
      <c r="A6" s="643"/>
      <c r="B6" s="639" t="s">
        <v>155</v>
      </c>
      <c r="C6" s="640"/>
      <c r="D6" s="641"/>
      <c r="E6" s="615" t="s">
        <v>32</v>
      </c>
      <c r="F6" s="639" t="s">
        <v>156</v>
      </c>
      <c r="G6" s="640"/>
      <c r="H6" s="641"/>
      <c r="I6" s="613" t="s">
        <v>31</v>
      </c>
      <c r="J6" s="639" t="s">
        <v>157</v>
      </c>
      <c r="K6" s="640"/>
      <c r="L6" s="641"/>
      <c r="M6" s="615" t="s">
        <v>32</v>
      </c>
      <c r="N6" s="639" t="s">
        <v>158</v>
      </c>
      <c r="O6" s="640"/>
      <c r="P6" s="641"/>
      <c r="Q6" s="615" t="s">
        <v>31</v>
      </c>
    </row>
    <row r="7" spans="1:17" s="73" customFormat="1" ht="26.25" thickBot="1">
      <c r="A7" s="644"/>
      <c r="B7" s="77" t="s">
        <v>20</v>
      </c>
      <c r="C7" s="74" t="s">
        <v>19</v>
      </c>
      <c r="D7" s="74" t="s">
        <v>15</v>
      </c>
      <c r="E7" s="616"/>
      <c r="F7" s="77" t="s">
        <v>20</v>
      </c>
      <c r="G7" s="75" t="s">
        <v>19</v>
      </c>
      <c r="H7" s="74" t="s">
        <v>15</v>
      </c>
      <c r="I7" s="614"/>
      <c r="J7" s="77" t="s">
        <v>20</v>
      </c>
      <c r="K7" s="74" t="s">
        <v>19</v>
      </c>
      <c r="L7" s="75" t="s">
        <v>15</v>
      </c>
      <c r="M7" s="616"/>
      <c r="N7" s="76" t="s">
        <v>20</v>
      </c>
      <c r="O7" s="75" t="s">
        <v>19</v>
      </c>
      <c r="P7" s="74" t="s">
        <v>15</v>
      </c>
      <c r="Q7" s="616"/>
    </row>
    <row r="8" spans="1:17" s="517" customFormat="1" ht="17.25" customHeight="1" thickBot="1">
      <c r="A8" s="512" t="s">
        <v>22</v>
      </c>
      <c r="B8" s="513">
        <f>SUM(B9:B26)</f>
        <v>13060.704</v>
      </c>
      <c r="C8" s="514">
        <f>SUM(C9:C26)</f>
        <v>1626.4798999999996</v>
      </c>
      <c r="D8" s="514">
        <f>C8+B8</f>
        <v>14687.1839</v>
      </c>
      <c r="E8" s="515">
        <f>(D8/$D$8)</f>
        <v>1</v>
      </c>
      <c r="F8" s="513">
        <f>SUM(F9:F26)</f>
        <v>15171.751999999999</v>
      </c>
      <c r="G8" s="514">
        <f>SUM(G9:G26)</f>
        <v>1050.738</v>
      </c>
      <c r="H8" s="514">
        <f>G8+F8</f>
        <v>16222.489999999998</v>
      </c>
      <c r="I8" s="516">
        <f>(D8/H8-1)*100</f>
        <v>-9.464059463128027</v>
      </c>
      <c r="J8" s="513">
        <f>SUM(J9:J26)</f>
        <v>112622.15500000003</v>
      </c>
      <c r="K8" s="514">
        <f>SUM(K9:K26)</f>
        <v>16797.0181</v>
      </c>
      <c r="L8" s="514">
        <f>K8+J8</f>
        <v>129419.17310000003</v>
      </c>
      <c r="M8" s="515">
        <f>(L8/$L$8)</f>
        <v>1</v>
      </c>
      <c r="N8" s="513">
        <f>SUM(N9:N26)</f>
        <v>123779.95899999997</v>
      </c>
      <c r="O8" s="514">
        <f>SUM(O9:O26)</f>
        <v>12440.989999999998</v>
      </c>
      <c r="P8" s="514">
        <f>O8+N8</f>
        <v>136220.94899999996</v>
      </c>
      <c r="Q8" s="516">
        <f>(L8/P8-1)*100</f>
        <v>-4.993193741441293</v>
      </c>
    </row>
    <row r="9" spans="1:17" s="65" customFormat="1" ht="17.25" customHeight="1" thickTop="1">
      <c r="A9" s="374" t="s">
        <v>159</v>
      </c>
      <c r="B9" s="375">
        <v>5935.891</v>
      </c>
      <c r="C9" s="376">
        <v>118.84200000000001</v>
      </c>
      <c r="D9" s="376">
        <f>C9+B9</f>
        <v>6054.732999999999</v>
      </c>
      <c r="E9" s="377">
        <f>(D9/$D$8)</f>
        <v>0.4122460126614197</v>
      </c>
      <c r="F9" s="375">
        <v>6492.888</v>
      </c>
      <c r="G9" s="376">
        <v>203.67499999999995</v>
      </c>
      <c r="H9" s="376">
        <f>G9+F9</f>
        <v>6696.563</v>
      </c>
      <c r="I9" s="378">
        <f>(D9/H9-1)*100</f>
        <v>-9.584468928314438</v>
      </c>
      <c r="J9" s="375">
        <v>52159.382000000005</v>
      </c>
      <c r="K9" s="376">
        <v>2129.2389999999996</v>
      </c>
      <c r="L9" s="376">
        <f>K9+J9</f>
        <v>54288.62100000001</v>
      </c>
      <c r="M9" s="377">
        <f>(L9/$L$8)</f>
        <v>0.4194789666756107</v>
      </c>
      <c r="N9" s="375">
        <v>54336.579999999994</v>
      </c>
      <c r="O9" s="376">
        <v>2200.1000000000004</v>
      </c>
      <c r="P9" s="376">
        <f>O9+N9</f>
        <v>56536.67999999999</v>
      </c>
      <c r="Q9" s="379">
        <f>(L9/P9-1)*100</f>
        <v>-3.9762840690326873</v>
      </c>
    </row>
    <row r="10" spans="1:17" s="65" customFormat="1" ht="17.25" customHeight="1">
      <c r="A10" s="380" t="s">
        <v>171</v>
      </c>
      <c r="B10" s="381">
        <v>3104.2179999999994</v>
      </c>
      <c r="C10" s="382">
        <v>0</v>
      </c>
      <c r="D10" s="382">
        <f>C10+B10</f>
        <v>3104.2179999999994</v>
      </c>
      <c r="E10" s="383">
        <f>(D10/$D$8)</f>
        <v>0.21135556149739498</v>
      </c>
      <c r="F10" s="381">
        <v>2620.776</v>
      </c>
      <c r="G10" s="382"/>
      <c r="H10" s="382">
        <f>G10+F10</f>
        <v>2620.776</v>
      </c>
      <c r="I10" s="384">
        <f>(D10/H10-1)*100</f>
        <v>18.44652118303891</v>
      </c>
      <c r="J10" s="381">
        <v>20348.045000000013</v>
      </c>
      <c r="K10" s="382"/>
      <c r="L10" s="382">
        <f>K10+J10</f>
        <v>20348.045000000013</v>
      </c>
      <c r="M10" s="383">
        <f>(L10/$L$8)</f>
        <v>0.1572258925211755</v>
      </c>
      <c r="N10" s="381">
        <v>22556.015</v>
      </c>
      <c r="O10" s="382"/>
      <c r="P10" s="382">
        <f>O10+N10</f>
        <v>22556.015</v>
      </c>
      <c r="Q10" s="385">
        <f>(L10/P10-1)*100</f>
        <v>-9.788830163484052</v>
      </c>
    </row>
    <row r="11" spans="1:17" s="65" customFormat="1" ht="16.5" customHeight="1">
      <c r="A11" s="380" t="s">
        <v>160</v>
      </c>
      <c r="B11" s="381">
        <v>1884.9360000000004</v>
      </c>
      <c r="C11" s="382">
        <v>59.224000000000004</v>
      </c>
      <c r="D11" s="382">
        <f>C11+B11</f>
        <v>1944.1600000000003</v>
      </c>
      <c r="E11" s="383">
        <f>(D11/$D$8)</f>
        <v>0.13237118927883787</v>
      </c>
      <c r="F11" s="381">
        <v>2076.332000000001</v>
      </c>
      <c r="G11" s="382">
        <v>43.797999999999995</v>
      </c>
      <c r="H11" s="382">
        <f>G11+F11</f>
        <v>2120.1300000000006</v>
      </c>
      <c r="I11" s="384">
        <f>(D11/H11-1)*100</f>
        <v>-8.299962738133992</v>
      </c>
      <c r="J11" s="381">
        <v>15429.908</v>
      </c>
      <c r="K11" s="382">
        <v>230.37300000000002</v>
      </c>
      <c r="L11" s="382">
        <f>K11+J11</f>
        <v>15660.280999999999</v>
      </c>
      <c r="M11" s="383">
        <f>(L11/$L$8)</f>
        <v>0.12100433517605279</v>
      </c>
      <c r="N11" s="381">
        <v>16027.990999999996</v>
      </c>
      <c r="O11" s="382">
        <v>308.806</v>
      </c>
      <c r="P11" s="382">
        <f>O11+N11</f>
        <v>16336.796999999997</v>
      </c>
      <c r="Q11" s="385">
        <f>(L11/P11-1)*100</f>
        <v>-4.141056536357757</v>
      </c>
    </row>
    <row r="12" spans="1:17" s="65" customFormat="1" ht="17.25" customHeight="1">
      <c r="A12" s="380" t="s">
        <v>172</v>
      </c>
      <c r="B12" s="381">
        <v>779.1539999999999</v>
      </c>
      <c r="C12" s="382">
        <v>299.453</v>
      </c>
      <c r="D12" s="382">
        <f aca="true" t="shared" si="0" ref="D12:D23">C12+B12</f>
        <v>1078.607</v>
      </c>
      <c r="E12" s="383">
        <f aca="true" t="shared" si="1" ref="E12:E23">(D12/$D$8)</f>
        <v>0.07343865286523715</v>
      </c>
      <c r="F12" s="381">
        <v>1106.54</v>
      </c>
      <c r="G12" s="382">
        <v>137.47000000000003</v>
      </c>
      <c r="H12" s="382">
        <f aca="true" t="shared" si="2" ref="H12:H23">G12+F12</f>
        <v>1244.01</v>
      </c>
      <c r="I12" s="384">
        <f aca="true" t="shared" si="3" ref="I12:I24">(D12/H12-1)*100</f>
        <v>-13.295954212586715</v>
      </c>
      <c r="J12" s="381">
        <v>7052.930000000001</v>
      </c>
      <c r="K12" s="382">
        <v>2254.0809999999997</v>
      </c>
      <c r="L12" s="382">
        <f aca="true" t="shared" si="4" ref="L12:L23">K12+J12</f>
        <v>9307.011</v>
      </c>
      <c r="M12" s="383">
        <f aca="true" t="shared" si="5" ref="M12:M23">(L12/$L$8)</f>
        <v>0.07191369545228533</v>
      </c>
      <c r="N12" s="381">
        <v>4776.833</v>
      </c>
      <c r="O12" s="382">
        <v>4415.98</v>
      </c>
      <c r="P12" s="382">
        <f aca="true" t="shared" si="6" ref="P12:P23">O12+N12</f>
        <v>9192.812999999998</v>
      </c>
      <c r="Q12" s="385">
        <f aca="true" t="shared" si="7" ref="Q12:Q23">(L12/P12-1)*100</f>
        <v>1.2422530513783059</v>
      </c>
    </row>
    <row r="13" spans="1:17" s="65" customFormat="1" ht="17.25" customHeight="1">
      <c r="A13" s="380" t="s">
        <v>173</v>
      </c>
      <c r="B13" s="381">
        <v>359.34999999999997</v>
      </c>
      <c r="C13" s="382">
        <v>609.8589999999998</v>
      </c>
      <c r="D13" s="382">
        <f t="shared" si="0"/>
        <v>969.2089999999998</v>
      </c>
      <c r="E13" s="383">
        <f t="shared" si="1"/>
        <v>0.06599011809200536</v>
      </c>
      <c r="F13" s="381">
        <v>1782.053</v>
      </c>
      <c r="G13" s="382"/>
      <c r="H13" s="382">
        <f t="shared" si="2"/>
        <v>1782.053</v>
      </c>
      <c r="I13" s="384">
        <f t="shared" si="3"/>
        <v>-45.61278480494128</v>
      </c>
      <c r="J13" s="381">
        <v>7055.220000000002</v>
      </c>
      <c r="K13" s="382">
        <v>6122.043000000003</v>
      </c>
      <c r="L13" s="382">
        <f t="shared" si="4"/>
        <v>13177.263000000006</v>
      </c>
      <c r="M13" s="383">
        <f t="shared" si="5"/>
        <v>0.10181847623008806</v>
      </c>
      <c r="N13" s="381">
        <v>14881.368</v>
      </c>
      <c r="O13" s="382"/>
      <c r="P13" s="382">
        <f t="shared" si="6"/>
        <v>14881.368</v>
      </c>
      <c r="Q13" s="385">
        <f t="shared" si="7"/>
        <v>-11.451265770727492</v>
      </c>
    </row>
    <row r="14" spans="1:17" s="65" customFormat="1" ht="17.25" customHeight="1">
      <c r="A14" s="380" t="s">
        <v>174</v>
      </c>
      <c r="B14" s="381">
        <v>322.7250000000001</v>
      </c>
      <c r="C14" s="382">
        <v>0</v>
      </c>
      <c r="D14" s="382">
        <f>C14+B14</f>
        <v>322.7250000000001</v>
      </c>
      <c r="E14" s="383">
        <f>(D14/$D$8)</f>
        <v>0.021973238858948318</v>
      </c>
      <c r="F14" s="381">
        <v>309.42999999999995</v>
      </c>
      <c r="G14" s="382"/>
      <c r="H14" s="382">
        <f>G14+F14</f>
        <v>309.42999999999995</v>
      </c>
      <c r="I14" s="384">
        <f>(D14/H14-1)*100</f>
        <v>4.296609895614556</v>
      </c>
      <c r="J14" s="381">
        <v>2799.2329999999974</v>
      </c>
      <c r="K14" s="382"/>
      <c r="L14" s="382">
        <f>K14+J14</f>
        <v>2799.2329999999974</v>
      </c>
      <c r="M14" s="383">
        <f>(L14/$L$8)</f>
        <v>0.021629198618330507</v>
      </c>
      <c r="N14" s="381">
        <v>2497.426999999999</v>
      </c>
      <c r="O14" s="382"/>
      <c r="P14" s="382">
        <f>O14+N14</f>
        <v>2497.426999999999</v>
      </c>
      <c r="Q14" s="385">
        <f>(L14/P14-1)*100</f>
        <v>12.084677550134536</v>
      </c>
    </row>
    <row r="15" spans="1:17" s="65" customFormat="1" ht="17.25" customHeight="1">
      <c r="A15" s="380" t="s">
        <v>175</v>
      </c>
      <c r="B15" s="381">
        <v>282.11400000000003</v>
      </c>
      <c r="C15" s="382">
        <v>0</v>
      </c>
      <c r="D15" s="382">
        <f>C15+B15</f>
        <v>282.11400000000003</v>
      </c>
      <c r="E15" s="383">
        <f>(D15/$D$8)</f>
        <v>0.019208175094750465</v>
      </c>
      <c r="F15" s="381">
        <v>272.365</v>
      </c>
      <c r="G15" s="382"/>
      <c r="H15" s="382">
        <f>G15+F15</f>
        <v>272.365</v>
      </c>
      <c r="I15" s="384">
        <f>(D15/H15-1)*100</f>
        <v>3.579387953665125</v>
      </c>
      <c r="J15" s="381">
        <v>3169.4779999999996</v>
      </c>
      <c r="K15" s="382"/>
      <c r="L15" s="382">
        <f>K15+J15</f>
        <v>3169.4779999999996</v>
      </c>
      <c r="M15" s="383">
        <f>(L15/$L$8)</f>
        <v>0.024490018936769106</v>
      </c>
      <c r="N15" s="381">
        <v>2541.678</v>
      </c>
      <c r="O15" s="382">
        <v>60.987</v>
      </c>
      <c r="P15" s="382">
        <f>O15+N15</f>
        <v>2602.665</v>
      </c>
      <c r="Q15" s="385">
        <f>(L15/P15-1)*100</f>
        <v>21.778177368197582</v>
      </c>
    </row>
    <row r="16" spans="1:17" s="65" customFormat="1" ht="17.25" customHeight="1">
      <c r="A16" s="380" t="s">
        <v>164</v>
      </c>
      <c r="B16" s="381">
        <v>197.58199999999997</v>
      </c>
      <c r="C16" s="382">
        <v>0</v>
      </c>
      <c r="D16" s="382">
        <f>C16+B16</f>
        <v>197.58199999999997</v>
      </c>
      <c r="E16" s="383">
        <f>(D16/$D$8)</f>
        <v>0.0134526810139553</v>
      </c>
      <c r="F16" s="381">
        <v>82.67599999999999</v>
      </c>
      <c r="G16" s="382"/>
      <c r="H16" s="382">
        <f>G16+F16</f>
        <v>82.67599999999999</v>
      </c>
      <c r="I16" s="384">
        <f>(D16/H16-1)*100</f>
        <v>138.9835018626929</v>
      </c>
      <c r="J16" s="381">
        <v>1347.9839999999997</v>
      </c>
      <c r="K16" s="382">
        <v>0.798</v>
      </c>
      <c r="L16" s="382">
        <f>K16+J16</f>
        <v>1348.7819999999997</v>
      </c>
      <c r="M16" s="383">
        <f>(L16/$L$8)</f>
        <v>0.010421809749609653</v>
      </c>
      <c r="N16" s="381">
        <v>1117.514</v>
      </c>
      <c r="O16" s="382"/>
      <c r="P16" s="382">
        <f>O16+N16</f>
        <v>1117.514</v>
      </c>
      <c r="Q16" s="385">
        <f>(L16/P16-1)*100</f>
        <v>20.69486377799292</v>
      </c>
    </row>
    <row r="17" spans="1:17" s="65" customFormat="1" ht="17.25" customHeight="1">
      <c r="A17" s="380" t="s">
        <v>176</v>
      </c>
      <c r="B17" s="381">
        <v>109.81500000000001</v>
      </c>
      <c r="C17" s="382">
        <v>0</v>
      </c>
      <c r="D17" s="382">
        <f>C17+B17</f>
        <v>109.81500000000001</v>
      </c>
      <c r="E17" s="383">
        <f>(D17/$D$8)</f>
        <v>0.007476926873639814</v>
      </c>
      <c r="F17" s="381">
        <v>263.3</v>
      </c>
      <c r="G17" s="382"/>
      <c r="H17" s="382">
        <f>G17+F17</f>
        <v>263.3</v>
      </c>
      <c r="I17" s="384">
        <f>(D17/H17-1)*100</f>
        <v>-58.29282187618685</v>
      </c>
      <c r="J17" s="381">
        <v>1313.4979999999996</v>
      </c>
      <c r="K17" s="382"/>
      <c r="L17" s="382">
        <f>K17+J17</f>
        <v>1313.4979999999996</v>
      </c>
      <c r="M17" s="383">
        <f>(L17/$L$8)</f>
        <v>0.010149176266062848</v>
      </c>
      <c r="N17" s="381">
        <v>2486.9</v>
      </c>
      <c r="O17" s="382"/>
      <c r="P17" s="382">
        <f>O17+N17</f>
        <v>2486.9</v>
      </c>
      <c r="Q17" s="385">
        <f>(L17/P17-1)*100</f>
        <v>-47.18332059994373</v>
      </c>
    </row>
    <row r="18" spans="1:17" s="65" customFormat="1" ht="17.25" customHeight="1">
      <c r="A18" s="380" t="s">
        <v>166</v>
      </c>
      <c r="B18" s="381">
        <v>0</v>
      </c>
      <c r="C18" s="382">
        <v>106.46690000000002</v>
      </c>
      <c r="D18" s="382">
        <f>C18+B18</f>
        <v>106.46690000000002</v>
      </c>
      <c r="E18" s="383">
        <f>(D18/$D$8)</f>
        <v>0.007248966222857741</v>
      </c>
      <c r="F18" s="381"/>
      <c r="G18" s="382">
        <v>101.02999999999999</v>
      </c>
      <c r="H18" s="382">
        <f>G18+F18</f>
        <v>101.02999999999999</v>
      </c>
      <c r="I18" s="384">
        <f>(D18/H18-1)*100</f>
        <v>5.381470850242542</v>
      </c>
      <c r="J18" s="381"/>
      <c r="K18" s="382">
        <v>1115.5978999999984</v>
      </c>
      <c r="L18" s="382">
        <f>K18+J18</f>
        <v>1115.5978999999984</v>
      </c>
      <c r="M18" s="383">
        <f>(L18/$L$8)</f>
        <v>0.008620035758828366</v>
      </c>
      <c r="N18" s="381"/>
      <c r="O18" s="382">
        <v>808.3309999999989</v>
      </c>
      <c r="P18" s="382">
        <f>O18+N18</f>
        <v>808.3309999999989</v>
      </c>
      <c r="Q18" s="385">
        <f>(L18/P18-1)*100</f>
        <v>38.01250972683219</v>
      </c>
    </row>
    <row r="19" spans="1:17" s="65" customFormat="1" ht="17.25" customHeight="1">
      <c r="A19" s="380" t="s">
        <v>162</v>
      </c>
      <c r="B19" s="381">
        <v>61.716</v>
      </c>
      <c r="C19" s="382">
        <v>0</v>
      </c>
      <c r="D19" s="382">
        <f t="shared" si="0"/>
        <v>61.716</v>
      </c>
      <c r="E19" s="383">
        <f t="shared" si="1"/>
        <v>0.0042020308603884235</v>
      </c>
      <c r="F19" s="381">
        <v>87.03399999999999</v>
      </c>
      <c r="G19" s="382"/>
      <c r="H19" s="382">
        <f t="shared" si="2"/>
        <v>87.03399999999999</v>
      </c>
      <c r="I19" s="384">
        <f t="shared" si="3"/>
        <v>-29.089781005124426</v>
      </c>
      <c r="J19" s="381">
        <v>609.3390000000002</v>
      </c>
      <c r="K19" s="382"/>
      <c r="L19" s="382">
        <f t="shared" si="4"/>
        <v>609.3390000000002</v>
      </c>
      <c r="M19" s="383">
        <f t="shared" si="5"/>
        <v>0.004708259104152784</v>
      </c>
      <c r="N19" s="381">
        <v>706.9269999999995</v>
      </c>
      <c r="O19" s="382"/>
      <c r="P19" s="382">
        <f t="shared" si="6"/>
        <v>706.9269999999995</v>
      </c>
      <c r="Q19" s="385">
        <f t="shared" si="7"/>
        <v>-13.804537102133507</v>
      </c>
    </row>
    <row r="20" spans="1:17" s="65" customFormat="1" ht="17.25" customHeight="1">
      <c r="A20" s="380" t="s">
        <v>177</v>
      </c>
      <c r="B20" s="381">
        <v>0</v>
      </c>
      <c r="C20" s="382">
        <v>57.42699999999999</v>
      </c>
      <c r="D20" s="382">
        <f t="shared" si="0"/>
        <v>57.42699999999999</v>
      </c>
      <c r="E20" s="383">
        <f t="shared" si="1"/>
        <v>0.0039100075542732185</v>
      </c>
      <c r="F20" s="381"/>
      <c r="G20" s="382">
        <v>101.434</v>
      </c>
      <c r="H20" s="382">
        <f t="shared" si="2"/>
        <v>101.434</v>
      </c>
      <c r="I20" s="384">
        <f t="shared" si="3"/>
        <v>-43.38486109194156</v>
      </c>
      <c r="J20" s="381"/>
      <c r="K20" s="382">
        <v>734.376999999999</v>
      </c>
      <c r="L20" s="382">
        <f t="shared" si="4"/>
        <v>734.376999999999</v>
      </c>
      <c r="M20" s="383">
        <f t="shared" si="5"/>
        <v>0.005674406522691643</v>
      </c>
      <c r="N20" s="381"/>
      <c r="O20" s="382">
        <v>741.4369999999988</v>
      </c>
      <c r="P20" s="382">
        <f t="shared" si="6"/>
        <v>741.4369999999988</v>
      </c>
      <c r="Q20" s="385">
        <f t="shared" si="7"/>
        <v>-0.9522049749337791</v>
      </c>
    </row>
    <row r="21" spans="1:17" s="65" customFormat="1" ht="17.25" customHeight="1">
      <c r="A21" s="380" t="s">
        <v>178</v>
      </c>
      <c r="B21" s="381">
        <v>0</v>
      </c>
      <c r="C21" s="382">
        <v>45.46600000000001</v>
      </c>
      <c r="D21" s="382">
        <f t="shared" si="0"/>
        <v>45.46600000000001</v>
      </c>
      <c r="E21" s="383">
        <f t="shared" si="1"/>
        <v>0.003095624069907643</v>
      </c>
      <c r="F21" s="381"/>
      <c r="G21" s="382">
        <v>71.96300000000001</v>
      </c>
      <c r="H21" s="382">
        <f t="shared" si="2"/>
        <v>71.96300000000001</v>
      </c>
      <c r="I21" s="384">
        <f t="shared" si="3"/>
        <v>-36.82031043730806</v>
      </c>
      <c r="J21" s="381"/>
      <c r="K21" s="382">
        <v>707.9959999999995</v>
      </c>
      <c r="L21" s="382">
        <f t="shared" si="4"/>
        <v>707.9959999999995</v>
      </c>
      <c r="M21" s="383">
        <f t="shared" si="5"/>
        <v>0.005470565010123676</v>
      </c>
      <c r="N21" s="381"/>
      <c r="O21" s="382">
        <v>420.9039999999998</v>
      </c>
      <c r="P21" s="382">
        <f t="shared" si="6"/>
        <v>420.9039999999998</v>
      </c>
      <c r="Q21" s="385">
        <f t="shared" si="7"/>
        <v>68.2084275749339</v>
      </c>
    </row>
    <row r="22" spans="1:17" s="65" customFormat="1" ht="17.25" customHeight="1">
      <c r="A22" s="380" t="s">
        <v>179</v>
      </c>
      <c r="B22" s="381">
        <v>0</v>
      </c>
      <c r="C22" s="382">
        <v>43.55199999999999</v>
      </c>
      <c r="D22" s="382">
        <f t="shared" si="0"/>
        <v>43.55199999999999</v>
      </c>
      <c r="E22" s="383">
        <f t="shared" si="1"/>
        <v>0.002965306371631936</v>
      </c>
      <c r="F22" s="381"/>
      <c r="G22" s="382">
        <v>70.07100000000001</v>
      </c>
      <c r="H22" s="382">
        <f t="shared" si="2"/>
        <v>70.07100000000001</v>
      </c>
      <c r="I22" s="384">
        <f t="shared" si="3"/>
        <v>-37.845899159424036</v>
      </c>
      <c r="J22" s="381"/>
      <c r="K22" s="382">
        <v>425.57499999999993</v>
      </c>
      <c r="L22" s="382">
        <f t="shared" si="4"/>
        <v>425.57499999999993</v>
      </c>
      <c r="M22" s="383">
        <f t="shared" si="5"/>
        <v>0.0032883458440208487</v>
      </c>
      <c r="N22" s="381"/>
      <c r="O22" s="382">
        <v>104.345</v>
      </c>
      <c r="P22" s="382">
        <f t="shared" si="6"/>
        <v>104.345</v>
      </c>
      <c r="Q22" s="385">
        <f t="shared" si="7"/>
        <v>307.85375437251423</v>
      </c>
    </row>
    <row r="23" spans="1:17" s="65" customFormat="1" ht="17.25" customHeight="1">
      <c r="A23" s="380" t="s">
        <v>180</v>
      </c>
      <c r="B23" s="381">
        <v>0</v>
      </c>
      <c r="C23" s="382">
        <v>39.479</v>
      </c>
      <c r="D23" s="382">
        <f t="shared" si="0"/>
        <v>39.479</v>
      </c>
      <c r="E23" s="383">
        <f t="shared" si="1"/>
        <v>0.002687989765008662</v>
      </c>
      <c r="F23" s="381"/>
      <c r="G23" s="382">
        <v>27.335</v>
      </c>
      <c r="H23" s="382">
        <f t="shared" si="2"/>
        <v>27.335</v>
      </c>
      <c r="I23" s="384">
        <f t="shared" si="3"/>
        <v>44.42655935613682</v>
      </c>
      <c r="J23" s="381"/>
      <c r="K23" s="382">
        <v>408.0899999999999</v>
      </c>
      <c r="L23" s="382">
        <f t="shared" si="4"/>
        <v>408.0899999999999</v>
      </c>
      <c r="M23" s="383">
        <f t="shared" si="5"/>
        <v>0.00315324221461897</v>
      </c>
      <c r="N23" s="381"/>
      <c r="O23" s="382">
        <v>178.79000000000005</v>
      </c>
      <c r="P23" s="382">
        <f t="shared" si="6"/>
        <v>178.79000000000005</v>
      </c>
      <c r="Q23" s="385">
        <f t="shared" si="7"/>
        <v>128.25102075060119</v>
      </c>
    </row>
    <row r="24" spans="1:17" s="65" customFormat="1" ht="17.25" customHeight="1">
      <c r="A24" s="380" t="s">
        <v>168</v>
      </c>
      <c r="B24" s="381">
        <v>0</v>
      </c>
      <c r="C24" s="382">
        <v>30.680999999999997</v>
      </c>
      <c r="D24" s="382">
        <f>C24+B24</f>
        <v>30.680999999999997</v>
      </c>
      <c r="E24" s="383">
        <f>(D24/$D$8)</f>
        <v>0.0020889641069994362</v>
      </c>
      <c r="F24" s="381"/>
      <c r="G24" s="382">
        <v>37.701</v>
      </c>
      <c r="H24" s="382">
        <f>G24+F24</f>
        <v>37.701</v>
      </c>
      <c r="I24" s="384">
        <f t="shared" si="3"/>
        <v>-18.62019575077585</v>
      </c>
      <c r="J24" s="381"/>
      <c r="K24" s="382">
        <v>203.86400000000006</v>
      </c>
      <c r="L24" s="382">
        <f>K24+J24</f>
        <v>203.86400000000006</v>
      </c>
      <c r="M24" s="383">
        <f>(L24/$L$8)</f>
        <v>0.001575222551008557</v>
      </c>
      <c r="N24" s="381"/>
      <c r="O24" s="382">
        <v>358.0450000000002</v>
      </c>
      <c r="P24" s="382">
        <f>O24+N24</f>
        <v>358.0450000000002</v>
      </c>
      <c r="Q24" s="385">
        <f>(L24/P24-1)*100</f>
        <v>-43.061905626387755</v>
      </c>
    </row>
    <row r="25" spans="1:17" s="65" customFormat="1" ht="17.25" customHeight="1">
      <c r="A25" s="380" t="s">
        <v>181</v>
      </c>
      <c r="B25" s="381">
        <v>0</v>
      </c>
      <c r="C25" s="382">
        <v>27.353000000000005</v>
      </c>
      <c r="D25" s="382">
        <f>C25+B25</f>
        <v>27.353000000000005</v>
      </c>
      <c r="E25" s="383">
        <f>(D25/$D$8)</f>
        <v>0.0018623719963089729</v>
      </c>
      <c r="F25" s="381"/>
      <c r="G25" s="382">
        <v>2.065</v>
      </c>
      <c r="H25" s="382">
        <f>G25+F25</f>
        <v>2.065</v>
      </c>
      <c r="I25" s="384"/>
      <c r="J25" s="381"/>
      <c r="K25" s="382">
        <v>97.10100000000007</v>
      </c>
      <c r="L25" s="382">
        <f>K25+J25</f>
        <v>97.10100000000007</v>
      </c>
      <c r="M25" s="383">
        <f>(L25/$L$8)</f>
        <v>0.000750282957881146</v>
      </c>
      <c r="N25" s="381"/>
      <c r="O25" s="382">
        <v>20.395000000000024</v>
      </c>
      <c r="P25" s="382">
        <f>O25+N25</f>
        <v>20.395000000000024</v>
      </c>
      <c r="Q25" s="385"/>
    </row>
    <row r="26" spans="1:17" s="65" customFormat="1" ht="17.25" customHeight="1" thickBot="1">
      <c r="A26" s="386" t="s">
        <v>170</v>
      </c>
      <c r="B26" s="387">
        <v>23.203</v>
      </c>
      <c r="C26" s="388">
        <v>188.67699999999996</v>
      </c>
      <c r="D26" s="388">
        <f>C26+B26</f>
        <v>211.87999999999997</v>
      </c>
      <c r="E26" s="389">
        <f>(D26/$D$8)</f>
        <v>0.014426182816434945</v>
      </c>
      <c r="F26" s="387">
        <v>78.35800000000002</v>
      </c>
      <c r="G26" s="388">
        <v>254.19599999999994</v>
      </c>
      <c r="H26" s="388">
        <f>G26+F26</f>
        <v>332.554</v>
      </c>
      <c r="I26" s="390">
        <f>(D26/H26-1)*100</f>
        <v>-36.287039097409746</v>
      </c>
      <c r="J26" s="387">
        <v>1337.138</v>
      </c>
      <c r="K26" s="388">
        <v>2367.8832000000007</v>
      </c>
      <c r="L26" s="388">
        <f>K26+J26</f>
        <v>3705.0212000000006</v>
      </c>
      <c r="M26" s="389">
        <f>(L26/$L$8)</f>
        <v>0.0286280704106894</v>
      </c>
      <c r="N26" s="387">
        <v>1850.726</v>
      </c>
      <c r="O26" s="388">
        <v>2822.87</v>
      </c>
      <c r="P26" s="388">
        <f>O26+N26</f>
        <v>4673.596</v>
      </c>
      <c r="Q26" s="391">
        <f>(L26/P26-1)*100</f>
        <v>-20.724401510100556</v>
      </c>
    </row>
    <row r="27" s="64" customFormat="1" ht="6.75" customHeight="1" thickTop="1">
      <c r="A27" s="79"/>
    </row>
    <row r="28" ht="14.25">
      <c r="A28" s="79" t="s">
        <v>38</v>
      </c>
    </row>
    <row r="29" ht="14.25">
      <c r="A29" s="80" t="s">
        <v>225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7:Q65536 I27:I65536 Q3 I3">
    <cfRule type="cellIs" priority="8" dxfId="97" operator="lessThan" stopIfTrue="1">
      <formula>0</formula>
    </cfRule>
  </conditionalFormatting>
  <conditionalFormatting sqref="Q8:Q26 I8:I26">
    <cfRule type="cellIs" priority="9" dxfId="97" operator="lessThan" stopIfTrue="1">
      <formula>0</formula>
    </cfRule>
    <cfRule type="cellIs" priority="10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75" zoomScaleNormal="75" zoomScalePageLayoutView="0" workbookViewId="0" topLeftCell="A2">
      <selection activeCell="Z6" sqref="A6:IV6"/>
    </sheetView>
  </sheetViews>
  <sheetFormatPr defaultColWidth="8.00390625" defaultRowHeight="15"/>
  <cols>
    <col min="1" max="1" width="29.8515625" style="80" customWidth="1"/>
    <col min="2" max="2" width="10.57421875" style="80" bestFit="1" customWidth="1"/>
    <col min="3" max="3" width="12.421875" style="80" bestFit="1" customWidth="1"/>
    <col min="4" max="4" width="9.57421875" style="80" bestFit="1" customWidth="1"/>
    <col min="5" max="5" width="11.7109375" style="80" bestFit="1" customWidth="1"/>
    <col min="6" max="6" width="11.7109375" style="80" customWidth="1"/>
    <col min="7" max="7" width="10.7109375" style="80" customWidth="1"/>
    <col min="8" max="8" width="10.421875" style="80" bestFit="1" customWidth="1"/>
    <col min="9" max="9" width="11.7109375" style="80" bestFit="1" customWidth="1"/>
    <col min="10" max="10" width="9.57421875" style="80" bestFit="1" customWidth="1"/>
    <col min="11" max="11" width="11.7109375" style="80" bestFit="1" customWidth="1"/>
    <col min="12" max="12" width="10.8515625" style="80" customWidth="1"/>
    <col min="13" max="13" width="9.421875" style="80" customWidth="1"/>
    <col min="14" max="14" width="13.00390625" style="80" customWidth="1"/>
    <col min="15" max="15" width="12.421875" style="80" bestFit="1" customWidth="1"/>
    <col min="16" max="16" width="9.421875" style="80" customWidth="1"/>
    <col min="17" max="17" width="10.57421875" style="80" bestFit="1" customWidth="1"/>
    <col min="18" max="18" width="12.7109375" style="80" bestFit="1" customWidth="1"/>
    <col min="19" max="19" width="10.140625" style="80" customWidth="1"/>
    <col min="20" max="20" width="12.140625" style="80" customWidth="1"/>
    <col min="21" max="21" width="12.421875" style="80" customWidth="1"/>
    <col min="22" max="23" width="10.28125" style="80" customWidth="1"/>
    <col min="24" max="24" width="12.7109375" style="80" customWidth="1"/>
    <col min="25" max="25" width="9.851562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661" t="s">
        <v>43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3"/>
    </row>
    <row r="4" spans="1:25" ht="21" customHeight="1" thickBot="1">
      <c r="A4" s="673" t="s">
        <v>42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5"/>
    </row>
    <row r="5" spans="1:25" s="99" customFormat="1" ht="19.5" customHeight="1" thickBot="1" thickTop="1">
      <c r="A5" s="664" t="s">
        <v>41</v>
      </c>
      <c r="B5" s="650" t="s">
        <v>34</v>
      </c>
      <c r="C5" s="651"/>
      <c r="D5" s="651"/>
      <c r="E5" s="651"/>
      <c r="F5" s="651"/>
      <c r="G5" s="651"/>
      <c r="H5" s="651"/>
      <c r="I5" s="651"/>
      <c r="J5" s="652"/>
      <c r="K5" s="652"/>
      <c r="L5" s="652"/>
      <c r="M5" s="653"/>
      <c r="N5" s="654" t="s">
        <v>33</v>
      </c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3"/>
    </row>
    <row r="6" spans="1:25" s="98" customFormat="1" ht="26.25" customHeight="1" thickBot="1">
      <c r="A6" s="665"/>
      <c r="B6" s="657" t="s">
        <v>155</v>
      </c>
      <c r="C6" s="646"/>
      <c r="D6" s="646"/>
      <c r="E6" s="646"/>
      <c r="F6" s="658"/>
      <c r="G6" s="647" t="s">
        <v>32</v>
      </c>
      <c r="H6" s="657" t="s">
        <v>156</v>
      </c>
      <c r="I6" s="646"/>
      <c r="J6" s="646"/>
      <c r="K6" s="646"/>
      <c r="L6" s="658"/>
      <c r="M6" s="647" t="s">
        <v>31</v>
      </c>
      <c r="N6" s="645" t="s">
        <v>157</v>
      </c>
      <c r="O6" s="646"/>
      <c r="P6" s="646"/>
      <c r="Q6" s="646"/>
      <c r="R6" s="646"/>
      <c r="S6" s="647" t="s">
        <v>32</v>
      </c>
      <c r="T6" s="645" t="s">
        <v>158</v>
      </c>
      <c r="U6" s="646"/>
      <c r="V6" s="646"/>
      <c r="W6" s="646"/>
      <c r="X6" s="646"/>
      <c r="Y6" s="647" t="s">
        <v>31</v>
      </c>
    </row>
    <row r="7" spans="1:25" s="93" customFormat="1" ht="26.25" customHeight="1">
      <c r="A7" s="666"/>
      <c r="B7" s="670" t="s">
        <v>20</v>
      </c>
      <c r="C7" s="671"/>
      <c r="D7" s="668" t="s">
        <v>19</v>
      </c>
      <c r="E7" s="669"/>
      <c r="F7" s="655" t="s">
        <v>15</v>
      </c>
      <c r="G7" s="648"/>
      <c r="H7" s="670" t="s">
        <v>20</v>
      </c>
      <c r="I7" s="671"/>
      <c r="J7" s="668" t="s">
        <v>19</v>
      </c>
      <c r="K7" s="669"/>
      <c r="L7" s="655" t="s">
        <v>15</v>
      </c>
      <c r="M7" s="648"/>
      <c r="N7" s="671" t="s">
        <v>20</v>
      </c>
      <c r="O7" s="671"/>
      <c r="P7" s="676" t="s">
        <v>19</v>
      </c>
      <c r="Q7" s="671"/>
      <c r="R7" s="655" t="s">
        <v>15</v>
      </c>
      <c r="S7" s="648"/>
      <c r="T7" s="677" t="s">
        <v>20</v>
      </c>
      <c r="U7" s="669"/>
      <c r="V7" s="668" t="s">
        <v>19</v>
      </c>
      <c r="W7" s="672"/>
      <c r="X7" s="655" t="s">
        <v>15</v>
      </c>
      <c r="Y7" s="648"/>
    </row>
    <row r="8" spans="1:25" s="93" customFormat="1" ht="31.5" thickBot="1">
      <c r="A8" s="667"/>
      <c r="B8" s="96" t="s">
        <v>17</v>
      </c>
      <c r="C8" s="94" t="s">
        <v>16</v>
      </c>
      <c r="D8" s="95" t="s">
        <v>17</v>
      </c>
      <c r="E8" s="94" t="s">
        <v>16</v>
      </c>
      <c r="F8" s="656"/>
      <c r="G8" s="649"/>
      <c r="H8" s="96" t="s">
        <v>17</v>
      </c>
      <c r="I8" s="94" t="s">
        <v>16</v>
      </c>
      <c r="J8" s="95" t="s">
        <v>17</v>
      </c>
      <c r="K8" s="94" t="s">
        <v>16</v>
      </c>
      <c r="L8" s="656"/>
      <c r="M8" s="649"/>
      <c r="N8" s="97" t="s">
        <v>17</v>
      </c>
      <c r="O8" s="94" t="s">
        <v>16</v>
      </c>
      <c r="P8" s="95" t="s">
        <v>17</v>
      </c>
      <c r="Q8" s="94" t="s">
        <v>16</v>
      </c>
      <c r="R8" s="656"/>
      <c r="S8" s="649"/>
      <c r="T8" s="96" t="s">
        <v>17</v>
      </c>
      <c r="U8" s="94" t="s">
        <v>16</v>
      </c>
      <c r="V8" s="95" t="s">
        <v>17</v>
      </c>
      <c r="W8" s="94" t="s">
        <v>16</v>
      </c>
      <c r="X8" s="656"/>
      <c r="Y8" s="649"/>
    </row>
    <row r="9" spans="1:25" s="537" customFormat="1" ht="18" customHeight="1" thickBot="1" thickTop="1">
      <c r="A9" s="527" t="s">
        <v>22</v>
      </c>
      <c r="B9" s="528">
        <f>SUM(B10:B42)</f>
        <v>487753</v>
      </c>
      <c r="C9" s="529">
        <f>SUM(C10:C42)</f>
        <v>466159</v>
      </c>
      <c r="D9" s="530">
        <f>SUM(D10:D42)</f>
        <v>1282</v>
      </c>
      <c r="E9" s="529">
        <f>SUM(E10:E42)</f>
        <v>1763</v>
      </c>
      <c r="F9" s="531">
        <f aca="true" t="shared" si="0" ref="F9:F18">SUM(B9:E9)</f>
        <v>956957</v>
      </c>
      <c r="G9" s="532">
        <f>F9/$F$9</f>
        <v>1</v>
      </c>
      <c r="H9" s="533">
        <f>SUM(H10:H42)</f>
        <v>487389</v>
      </c>
      <c r="I9" s="529">
        <f>SUM(I10:I42)</f>
        <v>453667</v>
      </c>
      <c r="J9" s="530">
        <f>SUM(J10:J42)</f>
        <v>442</v>
      </c>
      <c r="K9" s="529">
        <f>SUM(K10:K42)</f>
        <v>353</v>
      </c>
      <c r="L9" s="531">
        <f aca="true" t="shared" si="1" ref="L9:L18">SUM(H9:K9)</f>
        <v>941851</v>
      </c>
      <c r="M9" s="534">
        <f aca="true" t="shared" si="2" ref="M9:M18">IF(ISERROR(F9/L9-1),"         /0",(F9/L9-1))</f>
        <v>0.01603863031413666</v>
      </c>
      <c r="N9" s="535">
        <f>SUM(N10:N42)</f>
        <v>4559632</v>
      </c>
      <c r="O9" s="529">
        <f>SUM(O10:O42)</f>
        <v>4482171</v>
      </c>
      <c r="P9" s="530">
        <f>SUM(P10:P42)</f>
        <v>12156</v>
      </c>
      <c r="Q9" s="529">
        <f>SUM(Q10:Q42)</f>
        <v>13185</v>
      </c>
      <c r="R9" s="531">
        <f aca="true" t="shared" si="3" ref="R9:R18">SUM(N9:Q9)</f>
        <v>9067144</v>
      </c>
      <c r="S9" s="532">
        <f>R9/$R$9</f>
        <v>1</v>
      </c>
      <c r="T9" s="533">
        <f>SUM(T10:T42)</f>
        <v>4442070</v>
      </c>
      <c r="U9" s="529">
        <f>SUM(U10:U42)</f>
        <v>4248102</v>
      </c>
      <c r="V9" s="530">
        <f>SUM(V10:V42)</f>
        <v>17564</v>
      </c>
      <c r="W9" s="529">
        <f>SUM(W10:W42)</f>
        <v>12601</v>
      </c>
      <c r="X9" s="531">
        <f aca="true" t="shared" si="4" ref="X9:X18">SUM(T9:W9)</f>
        <v>8720337</v>
      </c>
      <c r="Y9" s="536">
        <f>IF(ISERROR(R9/X9-1),"         /0",(R9/X9-1))</f>
        <v>0.039769907974886776</v>
      </c>
    </row>
    <row r="10" spans="1:25" ht="19.5" customHeight="1" thickTop="1">
      <c r="A10" s="352" t="s">
        <v>159</v>
      </c>
      <c r="B10" s="354">
        <v>123722</v>
      </c>
      <c r="C10" s="355">
        <v>127148</v>
      </c>
      <c r="D10" s="356">
        <v>652</v>
      </c>
      <c r="E10" s="355">
        <v>1224</v>
      </c>
      <c r="F10" s="357">
        <f t="shared" si="0"/>
        <v>252746</v>
      </c>
      <c r="G10" s="358">
        <f>F10/$F$9</f>
        <v>0.26411427054716147</v>
      </c>
      <c r="H10" s="359">
        <v>150711</v>
      </c>
      <c r="I10" s="355">
        <v>139089</v>
      </c>
      <c r="J10" s="356">
        <v>95</v>
      </c>
      <c r="K10" s="355">
        <v>67</v>
      </c>
      <c r="L10" s="357">
        <f t="shared" si="1"/>
        <v>289962</v>
      </c>
      <c r="M10" s="360">
        <f t="shared" si="2"/>
        <v>-0.12834785247722114</v>
      </c>
      <c r="N10" s="354">
        <v>1355410</v>
      </c>
      <c r="O10" s="355">
        <v>1396452</v>
      </c>
      <c r="P10" s="356">
        <v>6852</v>
      </c>
      <c r="Q10" s="355">
        <v>7948</v>
      </c>
      <c r="R10" s="357">
        <f t="shared" si="3"/>
        <v>2766662</v>
      </c>
      <c r="S10" s="358">
        <f>R10/$R$9</f>
        <v>0.30513047989532316</v>
      </c>
      <c r="T10" s="359">
        <v>1326885</v>
      </c>
      <c r="U10" s="355">
        <v>1264864</v>
      </c>
      <c r="V10" s="356">
        <v>6938</v>
      </c>
      <c r="W10" s="355">
        <v>7083</v>
      </c>
      <c r="X10" s="357">
        <f t="shared" si="4"/>
        <v>2605770</v>
      </c>
      <c r="Y10" s="361">
        <f aca="true" t="shared" si="5" ref="Y10:Y18">IF(ISERROR(R10/X10-1),"         /0",IF(R10/X10&gt;5,"  *  ",(R10/X10-1)))</f>
        <v>0.0617445131381511</v>
      </c>
    </row>
    <row r="11" spans="1:25" ht="19.5" customHeight="1">
      <c r="A11" s="362" t="s">
        <v>164</v>
      </c>
      <c r="B11" s="314">
        <v>75980</v>
      </c>
      <c r="C11" s="315">
        <v>70706</v>
      </c>
      <c r="D11" s="316">
        <v>0</v>
      </c>
      <c r="E11" s="315">
        <v>0</v>
      </c>
      <c r="F11" s="317">
        <f t="shared" si="0"/>
        <v>146686</v>
      </c>
      <c r="G11" s="318">
        <f>F11/$F$9</f>
        <v>0.15328379436066616</v>
      </c>
      <c r="H11" s="319">
        <v>67266</v>
      </c>
      <c r="I11" s="315">
        <v>62785</v>
      </c>
      <c r="J11" s="316"/>
      <c r="K11" s="315"/>
      <c r="L11" s="317">
        <f t="shared" si="1"/>
        <v>130051</v>
      </c>
      <c r="M11" s="320">
        <f t="shared" si="2"/>
        <v>0.12791135785191954</v>
      </c>
      <c r="N11" s="314">
        <v>643903</v>
      </c>
      <c r="O11" s="315">
        <v>613819</v>
      </c>
      <c r="P11" s="316">
        <v>141</v>
      </c>
      <c r="Q11" s="315">
        <v>139</v>
      </c>
      <c r="R11" s="317">
        <f t="shared" si="3"/>
        <v>1258002</v>
      </c>
      <c r="S11" s="318">
        <f>R11/$R$9</f>
        <v>0.13874291618176574</v>
      </c>
      <c r="T11" s="319">
        <v>628747</v>
      </c>
      <c r="U11" s="315">
        <v>592361</v>
      </c>
      <c r="V11" s="316"/>
      <c r="W11" s="315"/>
      <c r="X11" s="317">
        <f t="shared" si="4"/>
        <v>1221108</v>
      </c>
      <c r="Y11" s="321">
        <f t="shared" si="5"/>
        <v>0.030213543765170714</v>
      </c>
    </row>
    <row r="12" spans="1:25" ht="19.5" customHeight="1">
      <c r="A12" s="362" t="s">
        <v>182</v>
      </c>
      <c r="B12" s="314">
        <v>40511</v>
      </c>
      <c r="C12" s="315">
        <v>40158</v>
      </c>
      <c r="D12" s="316">
        <v>0</v>
      </c>
      <c r="E12" s="315">
        <v>0</v>
      </c>
      <c r="F12" s="317">
        <f t="shared" si="0"/>
        <v>80669</v>
      </c>
      <c r="G12" s="318">
        <f>F12/$F$9</f>
        <v>0.08429741357239667</v>
      </c>
      <c r="H12" s="319">
        <v>31487</v>
      </c>
      <c r="I12" s="315">
        <v>31407</v>
      </c>
      <c r="J12" s="316">
        <v>173</v>
      </c>
      <c r="K12" s="315">
        <v>85</v>
      </c>
      <c r="L12" s="317">
        <f t="shared" si="1"/>
        <v>63152</v>
      </c>
      <c r="M12" s="320">
        <f t="shared" si="2"/>
        <v>0.2773783886496073</v>
      </c>
      <c r="N12" s="314">
        <v>333235</v>
      </c>
      <c r="O12" s="315">
        <v>334491</v>
      </c>
      <c r="P12" s="316">
        <v>1193</v>
      </c>
      <c r="Q12" s="315">
        <v>1198</v>
      </c>
      <c r="R12" s="317">
        <f t="shared" si="3"/>
        <v>670117</v>
      </c>
      <c r="S12" s="318">
        <f>R12/$R$9</f>
        <v>0.07390607229795843</v>
      </c>
      <c r="T12" s="319">
        <v>271283</v>
      </c>
      <c r="U12" s="315">
        <v>270568</v>
      </c>
      <c r="V12" s="316">
        <v>173</v>
      </c>
      <c r="W12" s="315">
        <v>85</v>
      </c>
      <c r="X12" s="317">
        <f t="shared" si="4"/>
        <v>542109</v>
      </c>
      <c r="Y12" s="321">
        <f t="shared" si="5"/>
        <v>0.23612963444620916</v>
      </c>
    </row>
    <row r="13" spans="1:25" ht="19.5" customHeight="1">
      <c r="A13" s="362" t="s">
        <v>183</v>
      </c>
      <c r="B13" s="314">
        <v>23074</v>
      </c>
      <c r="C13" s="315">
        <v>20547</v>
      </c>
      <c r="D13" s="316">
        <v>0</v>
      </c>
      <c r="E13" s="315">
        <v>0</v>
      </c>
      <c r="F13" s="317">
        <f t="shared" si="0"/>
        <v>43621</v>
      </c>
      <c r="G13" s="318">
        <f aca="true" t="shared" si="6" ref="G13:G18">F13/$F$9</f>
        <v>0.0455830303764955</v>
      </c>
      <c r="H13" s="319">
        <v>19376</v>
      </c>
      <c r="I13" s="315">
        <v>18169</v>
      </c>
      <c r="J13" s="316"/>
      <c r="K13" s="315"/>
      <c r="L13" s="317">
        <f t="shared" si="1"/>
        <v>37545</v>
      </c>
      <c r="M13" s="320">
        <f t="shared" si="2"/>
        <v>0.16183246770542015</v>
      </c>
      <c r="N13" s="314">
        <v>229405</v>
      </c>
      <c r="O13" s="315">
        <v>218447</v>
      </c>
      <c r="P13" s="316"/>
      <c r="Q13" s="315"/>
      <c r="R13" s="317">
        <f t="shared" si="3"/>
        <v>447852</v>
      </c>
      <c r="S13" s="318">
        <f aca="true" t="shared" si="7" ref="S13:S18">R13/$R$9</f>
        <v>0.049392840788676125</v>
      </c>
      <c r="T13" s="319">
        <v>206443</v>
      </c>
      <c r="U13" s="315">
        <v>194717</v>
      </c>
      <c r="V13" s="316"/>
      <c r="W13" s="315"/>
      <c r="X13" s="317">
        <f t="shared" si="4"/>
        <v>401160</v>
      </c>
      <c r="Y13" s="321">
        <f t="shared" si="5"/>
        <v>0.11639246186060426</v>
      </c>
    </row>
    <row r="14" spans="1:25" ht="19.5" customHeight="1">
      <c r="A14" s="362" t="s">
        <v>184</v>
      </c>
      <c r="B14" s="314">
        <v>15187</v>
      </c>
      <c r="C14" s="315">
        <v>14062</v>
      </c>
      <c r="D14" s="316">
        <v>0</v>
      </c>
      <c r="E14" s="315">
        <v>0</v>
      </c>
      <c r="F14" s="317">
        <f t="shared" si="0"/>
        <v>29249</v>
      </c>
      <c r="G14" s="318">
        <f t="shared" si="6"/>
        <v>0.03056459172146711</v>
      </c>
      <c r="H14" s="319">
        <v>12533</v>
      </c>
      <c r="I14" s="315">
        <v>12011</v>
      </c>
      <c r="J14" s="316"/>
      <c r="K14" s="315"/>
      <c r="L14" s="317">
        <f t="shared" si="1"/>
        <v>24544</v>
      </c>
      <c r="M14" s="320">
        <f t="shared" si="2"/>
        <v>0.1916965449804433</v>
      </c>
      <c r="N14" s="314">
        <v>140971</v>
      </c>
      <c r="O14" s="315">
        <v>134609</v>
      </c>
      <c r="P14" s="316"/>
      <c r="Q14" s="315"/>
      <c r="R14" s="317">
        <f t="shared" si="3"/>
        <v>275580</v>
      </c>
      <c r="S14" s="318">
        <f t="shared" si="7"/>
        <v>0.030393252825807113</v>
      </c>
      <c r="T14" s="319">
        <v>113515</v>
      </c>
      <c r="U14" s="315">
        <v>107649</v>
      </c>
      <c r="V14" s="316"/>
      <c r="W14" s="315"/>
      <c r="X14" s="317">
        <f t="shared" si="4"/>
        <v>221164</v>
      </c>
      <c r="Y14" s="321">
        <f t="shared" si="5"/>
        <v>0.2460436599084841</v>
      </c>
    </row>
    <row r="15" spans="1:25" ht="19.5" customHeight="1">
      <c r="A15" s="362" t="s">
        <v>185</v>
      </c>
      <c r="B15" s="314">
        <v>14465</v>
      </c>
      <c r="C15" s="315">
        <v>14421</v>
      </c>
      <c r="D15" s="316">
        <v>0</v>
      </c>
      <c r="E15" s="315">
        <v>0</v>
      </c>
      <c r="F15" s="317">
        <f t="shared" si="0"/>
        <v>28886</v>
      </c>
      <c r="G15" s="318">
        <f t="shared" si="6"/>
        <v>0.030185264332671165</v>
      </c>
      <c r="H15" s="319">
        <v>9724</v>
      </c>
      <c r="I15" s="315">
        <v>9948</v>
      </c>
      <c r="J15" s="316"/>
      <c r="K15" s="315"/>
      <c r="L15" s="317">
        <f t="shared" si="1"/>
        <v>19672</v>
      </c>
      <c r="M15" s="320">
        <f t="shared" si="2"/>
        <v>0.4683814558763726</v>
      </c>
      <c r="N15" s="314">
        <v>109670</v>
      </c>
      <c r="O15" s="315">
        <v>109137</v>
      </c>
      <c r="P15" s="316"/>
      <c r="Q15" s="315"/>
      <c r="R15" s="317">
        <f t="shared" si="3"/>
        <v>218807</v>
      </c>
      <c r="S15" s="318">
        <f t="shared" si="7"/>
        <v>0.0241318545288351</v>
      </c>
      <c r="T15" s="319">
        <v>85493</v>
      </c>
      <c r="U15" s="315">
        <v>83858</v>
      </c>
      <c r="V15" s="316"/>
      <c r="W15" s="315"/>
      <c r="X15" s="317">
        <f t="shared" si="4"/>
        <v>169351</v>
      </c>
      <c r="Y15" s="321">
        <f t="shared" si="5"/>
        <v>0.29203252416578596</v>
      </c>
    </row>
    <row r="16" spans="1:25" ht="19.5" customHeight="1">
      <c r="A16" s="362" t="s">
        <v>186</v>
      </c>
      <c r="B16" s="314">
        <v>13326</v>
      </c>
      <c r="C16" s="315">
        <v>12144</v>
      </c>
      <c r="D16" s="316">
        <v>277</v>
      </c>
      <c r="E16" s="315">
        <v>125</v>
      </c>
      <c r="F16" s="317">
        <f t="shared" si="0"/>
        <v>25872</v>
      </c>
      <c r="G16" s="318">
        <f t="shared" si="6"/>
        <v>0.027035697528729086</v>
      </c>
      <c r="H16" s="319">
        <v>7003</v>
      </c>
      <c r="I16" s="315">
        <v>6301</v>
      </c>
      <c r="J16" s="316"/>
      <c r="K16" s="315"/>
      <c r="L16" s="317">
        <f t="shared" si="1"/>
        <v>13304</v>
      </c>
      <c r="M16" s="320">
        <f t="shared" si="2"/>
        <v>0.9446782922429344</v>
      </c>
      <c r="N16" s="314">
        <v>107413</v>
      </c>
      <c r="O16" s="315">
        <v>95642</v>
      </c>
      <c r="P16" s="316">
        <v>277</v>
      </c>
      <c r="Q16" s="315">
        <v>125</v>
      </c>
      <c r="R16" s="317">
        <f t="shared" si="3"/>
        <v>203457</v>
      </c>
      <c r="S16" s="318">
        <f t="shared" si="7"/>
        <v>0.02243892895050525</v>
      </c>
      <c r="T16" s="319">
        <v>17487</v>
      </c>
      <c r="U16" s="315">
        <v>15932</v>
      </c>
      <c r="V16" s="316">
        <v>258</v>
      </c>
      <c r="W16" s="315">
        <v>462</v>
      </c>
      <c r="X16" s="317">
        <f t="shared" si="4"/>
        <v>34139</v>
      </c>
      <c r="Y16" s="321" t="str">
        <f t="shared" si="5"/>
        <v>  *  </v>
      </c>
    </row>
    <row r="17" spans="1:25" ht="19.5" customHeight="1">
      <c r="A17" s="362" t="s">
        <v>187</v>
      </c>
      <c r="B17" s="314">
        <v>13716</v>
      </c>
      <c r="C17" s="315">
        <v>11481</v>
      </c>
      <c r="D17" s="316">
        <v>0</v>
      </c>
      <c r="E17" s="315">
        <v>0</v>
      </c>
      <c r="F17" s="317">
        <f t="shared" si="0"/>
        <v>25197</v>
      </c>
      <c r="G17" s="318">
        <f t="shared" si="6"/>
        <v>0.02633033668179448</v>
      </c>
      <c r="H17" s="319">
        <v>12256</v>
      </c>
      <c r="I17" s="315">
        <v>9330</v>
      </c>
      <c r="J17" s="316"/>
      <c r="K17" s="315"/>
      <c r="L17" s="317">
        <f t="shared" si="1"/>
        <v>21586</v>
      </c>
      <c r="M17" s="320">
        <f t="shared" si="2"/>
        <v>0.16728435096822025</v>
      </c>
      <c r="N17" s="314">
        <v>116367</v>
      </c>
      <c r="O17" s="315">
        <v>99684</v>
      </c>
      <c r="P17" s="316"/>
      <c r="Q17" s="315"/>
      <c r="R17" s="317">
        <f t="shared" si="3"/>
        <v>216051</v>
      </c>
      <c r="S17" s="318">
        <f t="shared" si="7"/>
        <v>0.02382789994291477</v>
      </c>
      <c r="T17" s="319">
        <v>103344</v>
      </c>
      <c r="U17" s="315">
        <v>87549</v>
      </c>
      <c r="V17" s="316"/>
      <c r="W17" s="315"/>
      <c r="X17" s="317">
        <f t="shared" si="4"/>
        <v>190893</v>
      </c>
      <c r="Y17" s="321">
        <f t="shared" si="5"/>
        <v>0.13179110810768346</v>
      </c>
    </row>
    <row r="18" spans="1:25" ht="19.5" customHeight="1">
      <c r="A18" s="362" t="s">
        <v>188</v>
      </c>
      <c r="B18" s="314">
        <v>13133</v>
      </c>
      <c r="C18" s="315">
        <v>11598</v>
      </c>
      <c r="D18" s="316">
        <v>0</v>
      </c>
      <c r="E18" s="315">
        <v>0</v>
      </c>
      <c r="F18" s="317">
        <f t="shared" si="0"/>
        <v>24731</v>
      </c>
      <c r="G18" s="318">
        <f t="shared" si="6"/>
        <v>0.025843376452651477</v>
      </c>
      <c r="H18" s="319">
        <v>15378</v>
      </c>
      <c r="I18" s="315">
        <v>13697</v>
      </c>
      <c r="J18" s="316"/>
      <c r="K18" s="315"/>
      <c r="L18" s="317">
        <f t="shared" si="1"/>
        <v>29075</v>
      </c>
      <c r="M18" s="320">
        <f t="shared" si="2"/>
        <v>-0.14940670679277734</v>
      </c>
      <c r="N18" s="314">
        <v>137077</v>
      </c>
      <c r="O18" s="315">
        <v>129017</v>
      </c>
      <c r="P18" s="316"/>
      <c r="Q18" s="315"/>
      <c r="R18" s="317">
        <f t="shared" si="3"/>
        <v>266094</v>
      </c>
      <c r="S18" s="318">
        <f t="shared" si="7"/>
        <v>0.029347057904892653</v>
      </c>
      <c r="T18" s="319">
        <v>171559</v>
      </c>
      <c r="U18" s="315">
        <v>163961</v>
      </c>
      <c r="V18" s="316"/>
      <c r="W18" s="315"/>
      <c r="X18" s="317">
        <f t="shared" si="4"/>
        <v>335520</v>
      </c>
      <c r="Y18" s="321">
        <f t="shared" si="5"/>
        <v>-0.20692060085836905</v>
      </c>
    </row>
    <row r="19" spans="1:25" ht="19.5" customHeight="1">
      <c r="A19" s="362" t="s">
        <v>189</v>
      </c>
      <c r="B19" s="314">
        <v>11643</v>
      </c>
      <c r="C19" s="315">
        <v>11356</v>
      </c>
      <c r="D19" s="316">
        <v>7</v>
      </c>
      <c r="E19" s="315">
        <v>287</v>
      </c>
      <c r="F19" s="317">
        <f aca="true" t="shared" si="8" ref="F19:F25">SUM(B19:E19)</f>
        <v>23293</v>
      </c>
      <c r="G19" s="318">
        <f aca="true" t="shared" si="9" ref="G19:G25">F19/$F$9</f>
        <v>0.024340696603922643</v>
      </c>
      <c r="H19" s="319">
        <v>11749</v>
      </c>
      <c r="I19" s="315">
        <v>11043</v>
      </c>
      <c r="J19" s="316"/>
      <c r="K19" s="315"/>
      <c r="L19" s="317">
        <f aca="true" t="shared" si="10" ref="L19:L25">SUM(H19:K19)</f>
        <v>22792</v>
      </c>
      <c r="M19" s="320">
        <f aca="true" t="shared" si="11" ref="M19:M25">IF(ISERROR(F19/L19-1),"         /0",(F19/L19-1))</f>
        <v>0.021981396981396895</v>
      </c>
      <c r="N19" s="314">
        <v>92863</v>
      </c>
      <c r="O19" s="315">
        <v>92321</v>
      </c>
      <c r="P19" s="316">
        <v>125</v>
      </c>
      <c r="Q19" s="315">
        <v>287</v>
      </c>
      <c r="R19" s="317">
        <f aca="true" t="shared" si="12" ref="R19:R25">SUM(N19:Q19)</f>
        <v>185596</v>
      </c>
      <c r="S19" s="318">
        <f aca="true" t="shared" si="13" ref="S19:S25">R19/$R$9</f>
        <v>0.02046906942252158</v>
      </c>
      <c r="T19" s="319">
        <v>103791</v>
      </c>
      <c r="U19" s="315">
        <v>101099</v>
      </c>
      <c r="V19" s="316"/>
      <c r="W19" s="315"/>
      <c r="X19" s="317">
        <f aca="true" t="shared" si="14" ref="X19:X25">SUM(T19:W19)</f>
        <v>204890</v>
      </c>
      <c r="Y19" s="321">
        <f aca="true" t="shared" si="15" ref="Y19:Y25">IF(ISERROR(R19/X19-1),"         /0",IF(R19/X19&gt;5,"  *  ",(R19/X19-1)))</f>
        <v>-0.09416760212797115</v>
      </c>
    </row>
    <row r="20" spans="1:25" ht="19.5" customHeight="1">
      <c r="A20" s="362" t="s">
        <v>190</v>
      </c>
      <c r="B20" s="314">
        <v>12081</v>
      </c>
      <c r="C20" s="315">
        <v>11086</v>
      </c>
      <c r="D20" s="316">
        <v>0</v>
      </c>
      <c r="E20" s="315">
        <v>0</v>
      </c>
      <c r="F20" s="317">
        <f t="shared" si="8"/>
        <v>23167</v>
      </c>
      <c r="G20" s="318">
        <f t="shared" si="9"/>
        <v>0.024209029245828184</v>
      </c>
      <c r="H20" s="319">
        <v>18165</v>
      </c>
      <c r="I20" s="315">
        <v>16977</v>
      </c>
      <c r="J20" s="316"/>
      <c r="K20" s="315"/>
      <c r="L20" s="317">
        <f t="shared" si="10"/>
        <v>35142</v>
      </c>
      <c r="M20" s="320">
        <f t="shared" si="11"/>
        <v>-0.3407603437482215</v>
      </c>
      <c r="N20" s="314">
        <v>92855</v>
      </c>
      <c r="O20" s="315">
        <v>89416</v>
      </c>
      <c r="P20" s="316">
        <v>0</v>
      </c>
      <c r="Q20" s="315">
        <v>0</v>
      </c>
      <c r="R20" s="317">
        <f t="shared" si="12"/>
        <v>182271</v>
      </c>
      <c r="S20" s="318">
        <f t="shared" si="13"/>
        <v>0.020102360787476188</v>
      </c>
      <c r="T20" s="319">
        <v>174577</v>
      </c>
      <c r="U20" s="315">
        <v>167769</v>
      </c>
      <c r="V20" s="316">
        <v>0</v>
      </c>
      <c r="W20" s="315"/>
      <c r="X20" s="317">
        <f t="shared" si="14"/>
        <v>342346</v>
      </c>
      <c r="Y20" s="321">
        <f t="shared" si="15"/>
        <v>-0.4675825042500862</v>
      </c>
    </row>
    <row r="21" spans="1:25" ht="19.5" customHeight="1">
      <c r="A21" s="362" t="s">
        <v>191</v>
      </c>
      <c r="B21" s="314">
        <v>11044</v>
      </c>
      <c r="C21" s="315">
        <v>10223</v>
      </c>
      <c r="D21" s="316">
        <v>0</v>
      </c>
      <c r="E21" s="315">
        <v>0</v>
      </c>
      <c r="F21" s="317">
        <f t="shared" si="8"/>
        <v>21267</v>
      </c>
      <c r="G21" s="318">
        <f t="shared" si="9"/>
        <v>0.022223569084086327</v>
      </c>
      <c r="H21" s="319">
        <v>12609</v>
      </c>
      <c r="I21" s="315">
        <v>11693</v>
      </c>
      <c r="J21" s="316"/>
      <c r="K21" s="315"/>
      <c r="L21" s="317">
        <f t="shared" si="10"/>
        <v>24302</v>
      </c>
      <c r="M21" s="320">
        <f t="shared" si="11"/>
        <v>-0.12488684058925192</v>
      </c>
      <c r="N21" s="314">
        <v>109502</v>
      </c>
      <c r="O21" s="315">
        <v>105367</v>
      </c>
      <c r="P21" s="316"/>
      <c r="Q21" s="315"/>
      <c r="R21" s="317">
        <f t="shared" si="12"/>
        <v>214869</v>
      </c>
      <c r="S21" s="318">
        <f t="shared" si="13"/>
        <v>0.023697539158967808</v>
      </c>
      <c r="T21" s="319">
        <v>113690</v>
      </c>
      <c r="U21" s="315">
        <v>111682</v>
      </c>
      <c r="V21" s="316"/>
      <c r="W21" s="315"/>
      <c r="X21" s="317">
        <f t="shared" si="14"/>
        <v>225372</v>
      </c>
      <c r="Y21" s="321">
        <f t="shared" si="15"/>
        <v>-0.04660294978968105</v>
      </c>
    </row>
    <row r="22" spans="1:25" ht="19.5" customHeight="1">
      <c r="A22" s="362" t="s">
        <v>192</v>
      </c>
      <c r="B22" s="314">
        <v>11000</v>
      </c>
      <c r="C22" s="315">
        <v>10038</v>
      </c>
      <c r="D22" s="316">
        <v>0</v>
      </c>
      <c r="E22" s="315">
        <v>0</v>
      </c>
      <c r="F22" s="317">
        <f t="shared" si="8"/>
        <v>21038</v>
      </c>
      <c r="G22" s="318">
        <f t="shared" si="9"/>
        <v>0.02198426888564481</v>
      </c>
      <c r="H22" s="319">
        <v>10216</v>
      </c>
      <c r="I22" s="315">
        <v>10258</v>
      </c>
      <c r="J22" s="316"/>
      <c r="K22" s="315"/>
      <c r="L22" s="317">
        <f t="shared" si="10"/>
        <v>20474</v>
      </c>
      <c r="M22" s="320">
        <f t="shared" si="11"/>
        <v>0.027547132949106157</v>
      </c>
      <c r="N22" s="314">
        <v>105738</v>
      </c>
      <c r="O22" s="315">
        <v>108166</v>
      </c>
      <c r="P22" s="316"/>
      <c r="Q22" s="315"/>
      <c r="R22" s="317">
        <f t="shared" si="12"/>
        <v>213904</v>
      </c>
      <c r="S22" s="318">
        <f t="shared" si="13"/>
        <v>0.023591110938571174</v>
      </c>
      <c r="T22" s="319">
        <v>100737</v>
      </c>
      <c r="U22" s="315">
        <v>98019</v>
      </c>
      <c r="V22" s="316"/>
      <c r="W22" s="315"/>
      <c r="X22" s="317">
        <f t="shared" si="14"/>
        <v>198756</v>
      </c>
      <c r="Y22" s="321">
        <f t="shared" si="15"/>
        <v>0.07621405139970627</v>
      </c>
    </row>
    <row r="23" spans="1:25" ht="19.5" customHeight="1">
      <c r="A23" s="362" t="s">
        <v>160</v>
      </c>
      <c r="B23" s="314">
        <v>10980</v>
      </c>
      <c r="C23" s="315">
        <v>9843</v>
      </c>
      <c r="D23" s="316">
        <v>0</v>
      </c>
      <c r="E23" s="315">
        <v>0</v>
      </c>
      <c r="F23" s="317">
        <f t="shared" si="8"/>
        <v>20823</v>
      </c>
      <c r="G23" s="318">
        <f t="shared" si="9"/>
        <v>0.021759598393658233</v>
      </c>
      <c r="H23" s="319">
        <v>16879</v>
      </c>
      <c r="I23" s="315">
        <v>16081</v>
      </c>
      <c r="J23" s="316"/>
      <c r="K23" s="315"/>
      <c r="L23" s="317">
        <f t="shared" si="10"/>
        <v>32960</v>
      </c>
      <c r="M23" s="320">
        <f t="shared" si="11"/>
        <v>-0.3682342233009709</v>
      </c>
      <c r="N23" s="314">
        <v>98231</v>
      </c>
      <c r="O23" s="315">
        <v>96512</v>
      </c>
      <c r="P23" s="316">
        <v>174</v>
      </c>
      <c r="Q23" s="315">
        <v>95</v>
      </c>
      <c r="R23" s="317">
        <f t="shared" si="12"/>
        <v>195012</v>
      </c>
      <c r="S23" s="318">
        <f t="shared" si="13"/>
        <v>0.021507544161645607</v>
      </c>
      <c r="T23" s="319">
        <v>177730</v>
      </c>
      <c r="U23" s="315">
        <v>172115</v>
      </c>
      <c r="V23" s="316">
        <v>644</v>
      </c>
      <c r="W23" s="315">
        <v>656</v>
      </c>
      <c r="X23" s="317">
        <f t="shared" si="14"/>
        <v>351145</v>
      </c>
      <c r="Y23" s="321">
        <f t="shared" si="15"/>
        <v>-0.4446396787651825</v>
      </c>
    </row>
    <row r="24" spans="1:25" ht="19.5" customHeight="1">
      <c r="A24" s="362" t="s">
        <v>193</v>
      </c>
      <c r="B24" s="314">
        <v>10062</v>
      </c>
      <c r="C24" s="315">
        <v>10290</v>
      </c>
      <c r="D24" s="316">
        <v>0</v>
      </c>
      <c r="E24" s="315">
        <v>0</v>
      </c>
      <c r="F24" s="317">
        <f t="shared" si="8"/>
        <v>20352</v>
      </c>
      <c r="G24" s="318">
        <f t="shared" si="9"/>
        <v>0.02126741326935275</v>
      </c>
      <c r="H24" s="319">
        <v>7934</v>
      </c>
      <c r="I24" s="315">
        <v>8007</v>
      </c>
      <c r="J24" s="316"/>
      <c r="K24" s="315"/>
      <c r="L24" s="317">
        <f t="shared" si="10"/>
        <v>15941</v>
      </c>
      <c r="M24" s="320">
        <f t="shared" si="11"/>
        <v>0.27670786023461513</v>
      </c>
      <c r="N24" s="314">
        <v>79108</v>
      </c>
      <c r="O24" s="315">
        <v>79489</v>
      </c>
      <c r="P24" s="316"/>
      <c r="Q24" s="315"/>
      <c r="R24" s="317">
        <f t="shared" si="12"/>
        <v>158597</v>
      </c>
      <c r="S24" s="318">
        <f t="shared" si="13"/>
        <v>0.01749139530595301</v>
      </c>
      <c r="T24" s="319">
        <v>73531</v>
      </c>
      <c r="U24" s="315">
        <v>72428</v>
      </c>
      <c r="V24" s="316"/>
      <c r="W24" s="315"/>
      <c r="X24" s="317">
        <f t="shared" si="14"/>
        <v>145959</v>
      </c>
      <c r="Y24" s="321">
        <f t="shared" si="15"/>
        <v>0.08658595907069788</v>
      </c>
    </row>
    <row r="25" spans="1:25" ht="19.5" customHeight="1">
      <c r="A25" s="362" t="s">
        <v>194</v>
      </c>
      <c r="B25" s="314">
        <v>10384</v>
      </c>
      <c r="C25" s="315">
        <v>9590</v>
      </c>
      <c r="D25" s="316">
        <v>0</v>
      </c>
      <c r="E25" s="315">
        <v>0</v>
      </c>
      <c r="F25" s="317">
        <f t="shared" si="8"/>
        <v>19974</v>
      </c>
      <c r="G25" s="318">
        <f t="shared" si="9"/>
        <v>0.02087241119506937</v>
      </c>
      <c r="H25" s="319">
        <v>6493</v>
      </c>
      <c r="I25" s="315">
        <v>6436</v>
      </c>
      <c r="J25" s="316"/>
      <c r="K25" s="315"/>
      <c r="L25" s="317">
        <f t="shared" si="10"/>
        <v>12929</v>
      </c>
      <c r="M25" s="320">
        <f t="shared" si="11"/>
        <v>0.5448990641194214</v>
      </c>
      <c r="N25" s="314">
        <v>84755</v>
      </c>
      <c r="O25" s="315">
        <v>81463</v>
      </c>
      <c r="P25" s="316">
        <v>696</v>
      </c>
      <c r="Q25" s="315">
        <v>687</v>
      </c>
      <c r="R25" s="317">
        <f t="shared" si="12"/>
        <v>167601</v>
      </c>
      <c r="S25" s="318">
        <f t="shared" si="13"/>
        <v>0.0184844312608248</v>
      </c>
      <c r="T25" s="319">
        <v>60388</v>
      </c>
      <c r="U25" s="315">
        <v>60753</v>
      </c>
      <c r="V25" s="316"/>
      <c r="W25" s="315"/>
      <c r="X25" s="317">
        <f t="shared" si="14"/>
        <v>121141</v>
      </c>
      <c r="Y25" s="321">
        <f t="shared" si="15"/>
        <v>0.3835200303778241</v>
      </c>
    </row>
    <row r="26" spans="1:25" ht="19.5" customHeight="1">
      <c r="A26" s="362" t="s">
        <v>195</v>
      </c>
      <c r="B26" s="314">
        <v>8254</v>
      </c>
      <c r="C26" s="315">
        <v>8605</v>
      </c>
      <c r="D26" s="316">
        <v>0</v>
      </c>
      <c r="E26" s="315">
        <v>0</v>
      </c>
      <c r="F26" s="317">
        <f aca="true" t="shared" si="16" ref="F26:F42">SUM(B26:E26)</f>
        <v>16859</v>
      </c>
      <c r="G26" s="318">
        <f aca="true" t="shared" si="17" ref="G26:G42">F26/$F$9</f>
        <v>0.017617301508845225</v>
      </c>
      <c r="H26" s="319">
        <v>5587</v>
      </c>
      <c r="I26" s="315">
        <v>5606</v>
      </c>
      <c r="J26" s="316"/>
      <c r="K26" s="315"/>
      <c r="L26" s="317">
        <f aca="true" t="shared" si="18" ref="L26:L42">SUM(H26:K26)</f>
        <v>11193</v>
      </c>
      <c r="M26" s="320">
        <f aca="true" t="shared" si="19" ref="M26:M37">IF(ISERROR(F26/L26-1),"         /0",(F26/L26-1))</f>
        <v>0.506209237916555</v>
      </c>
      <c r="N26" s="314">
        <v>75931</v>
      </c>
      <c r="O26" s="315">
        <v>73607</v>
      </c>
      <c r="P26" s="316">
        <v>0</v>
      </c>
      <c r="Q26" s="315">
        <v>0</v>
      </c>
      <c r="R26" s="317">
        <f aca="true" t="shared" si="20" ref="R26:R42">SUM(N26:Q26)</f>
        <v>149538</v>
      </c>
      <c r="S26" s="318">
        <f aca="true" t="shared" si="21" ref="S26:S42">R26/$R$9</f>
        <v>0.01649229349396017</v>
      </c>
      <c r="T26" s="319">
        <v>53566</v>
      </c>
      <c r="U26" s="315">
        <v>51293</v>
      </c>
      <c r="V26" s="316">
        <v>97</v>
      </c>
      <c r="W26" s="315"/>
      <c r="X26" s="317">
        <f aca="true" t="shared" si="22" ref="X26:X42">SUM(T26:W26)</f>
        <v>104956</v>
      </c>
      <c r="Y26" s="321">
        <f aca="true" t="shared" si="23" ref="Y26:Y42">IF(ISERROR(R26/X26-1),"         /0",IF(R26/X26&gt;5,"  *  ",(R26/X26-1)))</f>
        <v>0.42476847440832355</v>
      </c>
    </row>
    <row r="27" spans="1:25" ht="19.5" customHeight="1">
      <c r="A27" s="362" t="s">
        <v>161</v>
      </c>
      <c r="B27" s="314">
        <v>8432</v>
      </c>
      <c r="C27" s="315">
        <v>7239</v>
      </c>
      <c r="D27" s="316">
        <v>0</v>
      </c>
      <c r="E27" s="315">
        <v>0</v>
      </c>
      <c r="F27" s="317">
        <f t="shared" si="16"/>
        <v>15671</v>
      </c>
      <c r="G27" s="318">
        <f t="shared" si="17"/>
        <v>0.016375866418240317</v>
      </c>
      <c r="H27" s="319">
        <v>12853</v>
      </c>
      <c r="I27" s="315">
        <v>11290</v>
      </c>
      <c r="J27" s="316"/>
      <c r="K27" s="315"/>
      <c r="L27" s="317">
        <f t="shared" si="18"/>
        <v>24143</v>
      </c>
      <c r="M27" s="320">
        <f t="shared" si="19"/>
        <v>-0.3509091662179513</v>
      </c>
      <c r="N27" s="314">
        <v>96883</v>
      </c>
      <c r="O27" s="315">
        <v>89466</v>
      </c>
      <c r="P27" s="316"/>
      <c r="Q27" s="315"/>
      <c r="R27" s="317">
        <f t="shared" si="20"/>
        <v>186349</v>
      </c>
      <c r="S27" s="318">
        <f t="shared" si="21"/>
        <v>0.02055211652092434</v>
      </c>
      <c r="T27" s="319">
        <v>130620</v>
      </c>
      <c r="U27" s="315">
        <v>124620</v>
      </c>
      <c r="V27" s="316">
        <v>180</v>
      </c>
      <c r="W27" s="315">
        <v>180</v>
      </c>
      <c r="X27" s="317">
        <f t="shared" si="22"/>
        <v>255600</v>
      </c>
      <c r="Y27" s="321">
        <f t="shared" si="23"/>
        <v>-0.270935054773083</v>
      </c>
    </row>
    <row r="28" spans="1:25" ht="19.5" customHeight="1">
      <c r="A28" s="362" t="s">
        <v>196</v>
      </c>
      <c r="B28" s="314">
        <v>8315</v>
      </c>
      <c r="C28" s="315">
        <v>6100</v>
      </c>
      <c r="D28" s="316">
        <v>0</v>
      </c>
      <c r="E28" s="315">
        <v>0</v>
      </c>
      <c r="F28" s="317">
        <f t="shared" si="16"/>
        <v>14415</v>
      </c>
      <c r="G28" s="318">
        <f t="shared" si="17"/>
        <v>0.015063372753425702</v>
      </c>
      <c r="H28" s="319">
        <v>8150</v>
      </c>
      <c r="I28" s="315">
        <v>5848</v>
      </c>
      <c r="J28" s="316"/>
      <c r="K28" s="315"/>
      <c r="L28" s="317">
        <f t="shared" si="18"/>
        <v>13998</v>
      </c>
      <c r="M28" s="320">
        <f t="shared" si="19"/>
        <v>0.029789969995713594</v>
      </c>
      <c r="N28" s="314">
        <v>68683</v>
      </c>
      <c r="O28" s="315">
        <v>57334</v>
      </c>
      <c r="P28" s="316"/>
      <c r="Q28" s="315"/>
      <c r="R28" s="317">
        <f t="shared" si="20"/>
        <v>126017</v>
      </c>
      <c r="S28" s="318">
        <f t="shared" si="21"/>
        <v>0.013898202124064644</v>
      </c>
      <c r="T28" s="319">
        <v>24709</v>
      </c>
      <c r="U28" s="315">
        <v>21988</v>
      </c>
      <c r="V28" s="316"/>
      <c r="W28" s="315"/>
      <c r="X28" s="317">
        <f t="shared" si="22"/>
        <v>46697</v>
      </c>
      <c r="Y28" s="321">
        <f t="shared" si="23"/>
        <v>1.6986101890913763</v>
      </c>
    </row>
    <row r="29" spans="1:25" ht="19.5" customHeight="1">
      <c r="A29" s="362" t="s">
        <v>197</v>
      </c>
      <c r="B29" s="314">
        <v>7154</v>
      </c>
      <c r="C29" s="315">
        <v>6618</v>
      </c>
      <c r="D29" s="316">
        <v>163</v>
      </c>
      <c r="E29" s="315">
        <v>0</v>
      </c>
      <c r="F29" s="317">
        <f t="shared" si="16"/>
        <v>13935</v>
      </c>
      <c r="G29" s="318">
        <f t="shared" si="17"/>
        <v>0.014561782817827761</v>
      </c>
      <c r="H29" s="319">
        <v>3687</v>
      </c>
      <c r="I29" s="315">
        <v>3505</v>
      </c>
      <c r="J29" s="316"/>
      <c r="K29" s="315"/>
      <c r="L29" s="317">
        <f t="shared" si="18"/>
        <v>7192</v>
      </c>
      <c r="M29" s="320">
        <f t="shared" si="19"/>
        <v>0.9375695216907676</v>
      </c>
      <c r="N29" s="314">
        <v>74415</v>
      </c>
      <c r="O29" s="315">
        <v>69153</v>
      </c>
      <c r="P29" s="316">
        <v>163</v>
      </c>
      <c r="Q29" s="315"/>
      <c r="R29" s="317">
        <f t="shared" si="20"/>
        <v>143731</v>
      </c>
      <c r="S29" s="318">
        <f t="shared" si="21"/>
        <v>0.015851849270288418</v>
      </c>
      <c r="T29" s="319">
        <v>59463</v>
      </c>
      <c r="U29" s="315">
        <v>55774</v>
      </c>
      <c r="V29" s="316"/>
      <c r="W29" s="315">
        <v>58</v>
      </c>
      <c r="X29" s="317">
        <f t="shared" si="22"/>
        <v>115295</v>
      </c>
      <c r="Y29" s="321">
        <f t="shared" si="23"/>
        <v>0.2466368879830001</v>
      </c>
    </row>
    <row r="30" spans="1:25" ht="19.5" customHeight="1">
      <c r="A30" s="362" t="s">
        <v>198</v>
      </c>
      <c r="B30" s="314">
        <v>6210</v>
      </c>
      <c r="C30" s="315">
        <v>6502</v>
      </c>
      <c r="D30" s="316">
        <v>0</v>
      </c>
      <c r="E30" s="315">
        <v>0</v>
      </c>
      <c r="F30" s="317">
        <f t="shared" si="16"/>
        <v>12712</v>
      </c>
      <c r="G30" s="318">
        <f t="shared" si="17"/>
        <v>0.013283773461085504</v>
      </c>
      <c r="H30" s="319">
        <v>7808</v>
      </c>
      <c r="I30" s="315">
        <v>6843</v>
      </c>
      <c r="J30" s="316"/>
      <c r="K30" s="315"/>
      <c r="L30" s="317">
        <f t="shared" si="18"/>
        <v>14651</v>
      </c>
      <c r="M30" s="320">
        <f t="shared" si="19"/>
        <v>-0.13234591495461057</v>
      </c>
      <c r="N30" s="314">
        <v>57662</v>
      </c>
      <c r="O30" s="315">
        <v>59570</v>
      </c>
      <c r="P30" s="316"/>
      <c r="Q30" s="315"/>
      <c r="R30" s="317">
        <f t="shared" si="20"/>
        <v>117232</v>
      </c>
      <c r="S30" s="318">
        <f t="shared" si="21"/>
        <v>0.012929319309365772</v>
      </c>
      <c r="T30" s="319">
        <v>66179</v>
      </c>
      <c r="U30" s="315">
        <v>60314</v>
      </c>
      <c r="V30" s="316"/>
      <c r="W30" s="315"/>
      <c r="X30" s="317">
        <f t="shared" si="22"/>
        <v>126493</v>
      </c>
      <c r="Y30" s="321">
        <f t="shared" si="23"/>
        <v>-0.07321353750800441</v>
      </c>
    </row>
    <row r="31" spans="1:25" ht="19.5" customHeight="1">
      <c r="A31" s="362" t="s">
        <v>199</v>
      </c>
      <c r="B31" s="314">
        <v>6505</v>
      </c>
      <c r="C31" s="315">
        <v>5978</v>
      </c>
      <c r="D31" s="316">
        <v>0</v>
      </c>
      <c r="E31" s="315">
        <v>0</v>
      </c>
      <c r="F31" s="317">
        <f t="shared" si="16"/>
        <v>12483</v>
      </c>
      <c r="G31" s="318">
        <f t="shared" si="17"/>
        <v>0.013044473262643986</v>
      </c>
      <c r="H31" s="319">
        <v>6559</v>
      </c>
      <c r="I31" s="315">
        <v>5994</v>
      </c>
      <c r="J31" s="316"/>
      <c r="K31" s="315"/>
      <c r="L31" s="317">
        <f t="shared" si="18"/>
        <v>12553</v>
      </c>
      <c r="M31" s="320">
        <f t="shared" si="19"/>
        <v>-0.005576356249502146</v>
      </c>
      <c r="N31" s="314">
        <v>53777</v>
      </c>
      <c r="O31" s="315">
        <v>56112</v>
      </c>
      <c r="P31" s="316"/>
      <c r="Q31" s="315"/>
      <c r="R31" s="317">
        <f t="shared" si="20"/>
        <v>109889</v>
      </c>
      <c r="S31" s="318">
        <f t="shared" si="21"/>
        <v>0.012119472239549742</v>
      </c>
      <c r="T31" s="319">
        <v>59963</v>
      </c>
      <c r="U31" s="315">
        <v>57356</v>
      </c>
      <c r="V31" s="316"/>
      <c r="W31" s="315"/>
      <c r="X31" s="317">
        <f t="shared" si="22"/>
        <v>117319</v>
      </c>
      <c r="Y31" s="321">
        <f t="shared" si="23"/>
        <v>-0.06333160016706585</v>
      </c>
    </row>
    <row r="32" spans="1:25" ht="19.5" customHeight="1">
      <c r="A32" s="362" t="s">
        <v>200</v>
      </c>
      <c r="B32" s="314">
        <v>6706</v>
      </c>
      <c r="C32" s="315">
        <v>5612</v>
      </c>
      <c r="D32" s="316">
        <v>0</v>
      </c>
      <c r="E32" s="315">
        <v>0</v>
      </c>
      <c r="F32" s="317">
        <f t="shared" si="16"/>
        <v>12318</v>
      </c>
      <c r="G32" s="318">
        <f t="shared" si="17"/>
        <v>0.012872051722282193</v>
      </c>
      <c r="H32" s="319">
        <v>7757</v>
      </c>
      <c r="I32" s="315">
        <v>6329</v>
      </c>
      <c r="J32" s="316"/>
      <c r="K32" s="315"/>
      <c r="L32" s="317">
        <f t="shared" si="18"/>
        <v>14086</v>
      </c>
      <c r="M32" s="320">
        <f t="shared" si="19"/>
        <v>-0.1255146954422831</v>
      </c>
      <c r="N32" s="314">
        <v>67092</v>
      </c>
      <c r="O32" s="315">
        <v>61428</v>
      </c>
      <c r="P32" s="316">
        <v>18</v>
      </c>
      <c r="Q32" s="315">
        <v>18</v>
      </c>
      <c r="R32" s="317">
        <f t="shared" si="20"/>
        <v>128556</v>
      </c>
      <c r="S32" s="318">
        <f t="shared" si="21"/>
        <v>0.014178224146434644</v>
      </c>
      <c r="T32" s="319">
        <v>100512</v>
      </c>
      <c r="U32" s="315">
        <v>85934</v>
      </c>
      <c r="V32" s="316"/>
      <c r="W32" s="315"/>
      <c r="X32" s="317">
        <f t="shared" si="22"/>
        <v>186446</v>
      </c>
      <c r="Y32" s="321">
        <f t="shared" si="23"/>
        <v>-0.31049204595432456</v>
      </c>
    </row>
    <row r="33" spans="1:25" ht="19.5" customHeight="1">
      <c r="A33" s="362" t="s">
        <v>201</v>
      </c>
      <c r="B33" s="314">
        <v>4803</v>
      </c>
      <c r="C33" s="315">
        <v>4742</v>
      </c>
      <c r="D33" s="316">
        <v>0</v>
      </c>
      <c r="E33" s="315">
        <v>0</v>
      </c>
      <c r="F33" s="317">
        <f t="shared" si="16"/>
        <v>9545</v>
      </c>
      <c r="G33" s="318">
        <f t="shared" si="17"/>
        <v>0.00997432486517158</v>
      </c>
      <c r="H33" s="319">
        <v>4066</v>
      </c>
      <c r="I33" s="315">
        <v>4355</v>
      </c>
      <c r="J33" s="316"/>
      <c r="K33" s="315"/>
      <c r="L33" s="317">
        <f t="shared" si="18"/>
        <v>8421</v>
      </c>
      <c r="M33" s="320">
        <f t="shared" si="19"/>
        <v>0.13347583422396392</v>
      </c>
      <c r="N33" s="314">
        <v>39375</v>
      </c>
      <c r="O33" s="315">
        <v>43221</v>
      </c>
      <c r="P33" s="316">
        <v>1076</v>
      </c>
      <c r="Q33" s="315">
        <v>1287</v>
      </c>
      <c r="R33" s="317">
        <f t="shared" si="20"/>
        <v>84959</v>
      </c>
      <c r="S33" s="318">
        <f t="shared" si="21"/>
        <v>0.009369984639044003</v>
      </c>
      <c r="T33" s="319">
        <v>30720</v>
      </c>
      <c r="U33" s="315">
        <v>40021</v>
      </c>
      <c r="V33" s="316"/>
      <c r="W33" s="315"/>
      <c r="X33" s="317">
        <f t="shared" si="22"/>
        <v>70741</v>
      </c>
      <c r="Y33" s="321">
        <f t="shared" si="23"/>
        <v>0.20098669795451007</v>
      </c>
    </row>
    <row r="34" spans="1:25" ht="19.5" customHeight="1">
      <c r="A34" s="362" t="s">
        <v>202</v>
      </c>
      <c r="B34" s="314">
        <v>4784</v>
      </c>
      <c r="C34" s="315">
        <v>3989</v>
      </c>
      <c r="D34" s="316">
        <v>0</v>
      </c>
      <c r="E34" s="315">
        <v>0</v>
      </c>
      <c r="F34" s="317">
        <f t="shared" si="16"/>
        <v>8773</v>
      </c>
      <c r="G34" s="318">
        <f t="shared" si="17"/>
        <v>0.00916760105208489</v>
      </c>
      <c r="H34" s="319">
        <v>3615</v>
      </c>
      <c r="I34" s="315">
        <v>3041</v>
      </c>
      <c r="J34" s="316">
        <v>0</v>
      </c>
      <c r="K34" s="315">
        <v>0</v>
      </c>
      <c r="L34" s="317">
        <f t="shared" si="18"/>
        <v>6656</v>
      </c>
      <c r="M34" s="320">
        <f t="shared" si="19"/>
        <v>0.31805889423076916</v>
      </c>
      <c r="N34" s="314">
        <v>42119</v>
      </c>
      <c r="O34" s="315">
        <v>37752</v>
      </c>
      <c r="P34" s="316">
        <v>0</v>
      </c>
      <c r="Q34" s="315">
        <v>0</v>
      </c>
      <c r="R34" s="317">
        <f t="shared" si="20"/>
        <v>79871</v>
      </c>
      <c r="S34" s="318">
        <f t="shared" si="21"/>
        <v>0.008808837711191087</v>
      </c>
      <c r="T34" s="319">
        <v>33411</v>
      </c>
      <c r="U34" s="315">
        <v>29233</v>
      </c>
      <c r="V34" s="316">
        <v>0</v>
      </c>
      <c r="W34" s="315">
        <v>0</v>
      </c>
      <c r="X34" s="317">
        <f t="shared" si="22"/>
        <v>62644</v>
      </c>
      <c r="Y34" s="321">
        <f t="shared" si="23"/>
        <v>0.27499840367792605</v>
      </c>
    </row>
    <row r="35" spans="1:25" ht="19.5" customHeight="1">
      <c r="A35" s="362" t="s">
        <v>203</v>
      </c>
      <c r="B35" s="314">
        <v>4300</v>
      </c>
      <c r="C35" s="315">
        <v>4210</v>
      </c>
      <c r="D35" s="316">
        <v>0</v>
      </c>
      <c r="E35" s="315">
        <v>0</v>
      </c>
      <c r="F35" s="317">
        <f t="shared" si="16"/>
        <v>8510</v>
      </c>
      <c r="G35" s="318">
        <f t="shared" si="17"/>
        <v>0.008892771566538518</v>
      </c>
      <c r="H35" s="319">
        <v>395</v>
      </c>
      <c r="I35" s="315">
        <v>452</v>
      </c>
      <c r="J35" s="316">
        <v>0</v>
      </c>
      <c r="K35" s="315">
        <v>0</v>
      </c>
      <c r="L35" s="317">
        <f t="shared" si="18"/>
        <v>847</v>
      </c>
      <c r="M35" s="320">
        <f t="shared" si="19"/>
        <v>9.047225501770956</v>
      </c>
      <c r="N35" s="314">
        <v>7473</v>
      </c>
      <c r="O35" s="315">
        <v>7317</v>
      </c>
      <c r="P35" s="316">
        <v>0</v>
      </c>
      <c r="Q35" s="315">
        <v>0</v>
      </c>
      <c r="R35" s="317">
        <f t="shared" si="20"/>
        <v>14790</v>
      </c>
      <c r="S35" s="318">
        <f t="shared" si="21"/>
        <v>0.0016311641240064126</v>
      </c>
      <c r="T35" s="319">
        <v>2657</v>
      </c>
      <c r="U35" s="315">
        <v>2399</v>
      </c>
      <c r="V35" s="316">
        <v>0</v>
      </c>
      <c r="W35" s="315">
        <v>0</v>
      </c>
      <c r="X35" s="317">
        <f t="shared" si="22"/>
        <v>5056</v>
      </c>
      <c r="Y35" s="321">
        <f t="shared" si="23"/>
        <v>1.925237341772152</v>
      </c>
    </row>
    <row r="36" spans="1:25" ht="19.5" customHeight="1">
      <c r="A36" s="362" t="s">
        <v>204</v>
      </c>
      <c r="B36" s="314">
        <v>3678</v>
      </c>
      <c r="C36" s="315">
        <v>3345</v>
      </c>
      <c r="D36" s="316">
        <v>0</v>
      </c>
      <c r="E36" s="315">
        <v>0</v>
      </c>
      <c r="F36" s="317">
        <f t="shared" si="16"/>
        <v>7023</v>
      </c>
      <c r="G36" s="318">
        <f t="shared" si="17"/>
        <v>0.007338887745217392</v>
      </c>
      <c r="H36" s="319">
        <v>3778</v>
      </c>
      <c r="I36" s="315">
        <v>3169</v>
      </c>
      <c r="J36" s="316"/>
      <c r="K36" s="315"/>
      <c r="L36" s="317">
        <f t="shared" si="18"/>
        <v>6947</v>
      </c>
      <c r="M36" s="320">
        <f t="shared" si="19"/>
        <v>0.010939974089535065</v>
      </c>
      <c r="N36" s="314">
        <v>32859</v>
      </c>
      <c r="O36" s="315">
        <v>30653</v>
      </c>
      <c r="P36" s="316"/>
      <c r="Q36" s="315"/>
      <c r="R36" s="317">
        <f t="shared" si="20"/>
        <v>63512</v>
      </c>
      <c r="S36" s="318">
        <f t="shared" si="21"/>
        <v>0.007004631226767768</v>
      </c>
      <c r="T36" s="319">
        <v>34425</v>
      </c>
      <c r="U36" s="315">
        <v>31587</v>
      </c>
      <c r="V36" s="316"/>
      <c r="W36" s="315"/>
      <c r="X36" s="317">
        <f t="shared" si="22"/>
        <v>66012</v>
      </c>
      <c r="Y36" s="321">
        <f t="shared" si="23"/>
        <v>-0.03787190207840996</v>
      </c>
    </row>
    <row r="37" spans="1:25" ht="19.5" customHeight="1">
      <c r="A37" s="362" t="s">
        <v>205</v>
      </c>
      <c r="B37" s="314">
        <v>3346</v>
      </c>
      <c r="C37" s="315">
        <v>3009</v>
      </c>
      <c r="D37" s="316">
        <v>0</v>
      </c>
      <c r="E37" s="315">
        <v>0</v>
      </c>
      <c r="F37" s="317">
        <f t="shared" si="16"/>
        <v>6355</v>
      </c>
      <c r="G37" s="318">
        <f t="shared" si="17"/>
        <v>0.006640841751510256</v>
      </c>
      <c r="H37" s="319">
        <v>3862</v>
      </c>
      <c r="I37" s="315">
        <v>3924</v>
      </c>
      <c r="J37" s="316"/>
      <c r="K37" s="315"/>
      <c r="L37" s="317">
        <f t="shared" si="18"/>
        <v>7786</v>
      </c>
      <c r="M37" s="320">
        <f t="shared" si="19"/>
        <v>-0.1837914204983303</v>
      </c>
      <c r="N37" s="314">
        <v>34632</v>
      </c>
      <c r="O37" s="315">
        <v>32534</v>
      </c>
      <c r="P37" s="316"/>
      <c r="Q37" s="315"/>
      <c r="R37" s="317">
        <f t="shared" si="20"/>
        <v>67166</v>
      </c>
      <c r="S37" s="318">
        <f t="shared" si="21"/>
        <v>0.007407624716228175</v>
      </c>
      <c r="T37" s="319">
        <v>36788</v>
      </c>
      <c r="U37" s="315">
        <v>35115</v>
      </c>
      <c r="V37" s="316"/>
      <c r="W37" s="315"/>
      <c r="X37" s="317">
        <f t="shared" si="22"/>
        <v>71903</v>
      </c>
      <c r="Y37" s="321">
        <f t="shared" si="23"/>
        <v>-0.06588042223551172</v>
      </c>
    </row>
    <row r="38" spans="1:25" ht="19.5" customHeight="1">
      <c r="A38" s="362" t="s">
        <v>206</v>
      </c>
      <c r="B38" s="314">
        <v>2375</v>
      </c>
      <c r="C38" s="315">
        <v>2483</v>
      </c>
      <c r="D38" s="316">
        <v>0</v>
      </c>
      <c r="E38" s="315">
        <v>0</v>
      </c>
      <c r="F38" s="317">
        <f t="shared" si="16"/>
        <v>4858</v>
      </c>
      <c r="G38" s="318">
        <f t="shared" si="17"/>
        <v>0.005076508139864174</v>
      </c>
      <c r="H38" s="319">
        <v>1781</v>
      </c>
      <c r="I38" s="315">
        <v>2272</v>
      </c>
      <c r="J38" s="316"/>
      <c r="K38" s="315"/>
      <c r="L38" s="317">
        <f t="shared" si="18"/>
        <v>4053</v>
      </c>
      <c r="M38" s="320">
        <f>IF(ISERROR(F38/L38-1),"         /0",(F38/L38-1))</f>
        <v>0.19861830742659747</v>
      </c>
      <c r="N38" s="314">
        <v>24506</v>
      </c>
      <c r="O38" s="315">
        <v>25585</v>
      </c>
      <c r="P38" s="316">
        <v>97</v>
      </c>
      <c r="Q38" s="315">
        <v>134</v>
      </c>
      <c r="R38" s="317">
        <f t="shared" si="20"/>
        <v>50322</v>
      </c>
      <c r="S38" s="318">
        <f t="shared" si="21"/>
        <v>0.00554992840082831</v>
      </c>
      <c r="T38" s="319">
        <v>18189</v>
      </c>
      <c r="U38" s="315">
        <v>20855</v>
      </c>
      <c r="V38" s="316"/>
      <c r="W38" s="315"/>
      <c r="X38" s="317">
        <f t="shared" si="22"/>
        <v>39044</v>
      </c>
      <c r="Y38" s="321">
        <f t="shared" si="23"/>
        <v>0.28885360106546454</v>
      </c>
    </row>
    <row r="39" spans="1:25" ht="19.5" customHeight="1">
      <c r="A39" s="362" t="s">
        <v>207</v>
      </c>
      <c r="B39" s="314">
        <v>799</v>
      </c>
      <c r="C39" s="315">
        <v>1829</v>
      </c>
      <c r="D39" s="316">
        <v>0</v>
      </c>
      <c r="E39" s="315">
        <v>0</v>
      </c>
      <c r="F39" s="317">
        <f t="shared" si="16"/>
        <v>2628</v>
      </c>
      <c r="G39" s="318">
        <f t="shared" si="17"/>
        <v>0.002746204897398734</v>
      </c>
      <c r="H39" s="319">
        <v>1730</v>
      </c>
      <c r="I39" s="315">
        <v>2206</v>
      </c>
      <c r="J39" s="316"/>
      <c r="K39" s="315"/>
      <c r="L39" s="317">
        <f t="shared" si="18"/>
        <v>3936</v>
      </c>
      <c r="M39" s="320">
        <f>IF(ISERROR(F39/L39-1),"         /0",(F39/L39-1))</f>
        <v>-0.33231707317073167</v>
      </c>
      <c r="N39" s="314">
        <v>12444</v>
      </c>
      <c r="O39" s="315">
        <v>14739</v>
      </c>
      <c r="P39" s="316"/>
      <c r="Q39" s="315"/>
      <c r="R39" s="317">
        <f t="shared" si="20"/>
        <v>27183</v>
      </c>
      <c r="S39" s="318">
        <f t="shared" si="21"/>
        <v>0.002997967165846269</v>
      </c>
      <c r="T39" s="319">
        <v>9731</v>
      </c>
      <c r="U39" s="315">
        <v>11550</v>
      </c>
      <c r="V39" s="316"/>
      <c r="W39" s="315"/>
      <c r="X39" s="317">
        <f t="shared" si="22"/>
        <v>21281</v>
      </c>
      <c r="Y39" s="321">
        <f t="shared" si="23"/>
        <v>0.2773365913255956</v>
      </c>
    </row>
    <row r="40" spans="1:25" ht="19.5" customHeight="1">
      <c r="A40" s="362" t="s">
        <v>208</v>
      </c>
      <c r="B40" s="314">
        <v>1426</v>
      </c>
      <c r="C40" s="315">
        <v>937</v>
      </c>
      <c r="D40" s="316">
        <v>0</v>
      </c>
      <c r="E40" s="315">
        <v>0</v>
      </c>
      <c r="F40" s="317">
        <f t="shared" si="16"/>
        <v>2363</v>
      </c>
      <c r="G40" s="318">
        <f t="shared" si="17"/>
        <v>0.0024692854537873695</v>
      </c>
      <c r="H40" s="319">
        <v>2917</v>
      </c>
      <c r="I40" s="315">
        <v>2597</v>
      </c>
      <c r="J40" s="316"/>
      <c r="K40" s="315"/>
      <c r="L40" s="317">
        <f t="shared" si="18"/>
        <v>5514</v>
      </c>
      <c r="M40" s="320">
        <f>IF(ISERROR(F40/L40-1),"         /0",(F40/L40-1))</f>
        <v>-0.5714544795067102</v>
      </c>
      <c r="N40" s="314">
        <v>20418</v>
      </c>
      <c r="O40" s="315">
        <v>20936</v>
      </c>
      <c r="P40" s="316"/>
      <c r="Q40" s="315"/>
      <c r="R40" s="317">
        <f t="shared" si="20"/>
        <v>41354</v>
      </c>
      <c r="S40" s="318">
        <f t="shared" si="21"/>
        <v>0.004560862825163028</v>
      </c>
      <c r="T40" s="319">
        <v>20593</v>
      </c>
      <c r="U40" s="315">
        <v>20562</v>
      </c>
      <c r="V40" s="316">
        <v>370</v>
      </c>
      <c r="W40" s="315">
        <v>341</v>
      </c>
      <c r="X40" s="317">
        <f t="shared" si="22"/>
        <v>41866</v>
      </c>
      <c r="Y40" s="321">
        <f t="shared" si="23"/>
        <v>-0.012229494100224558</v>
      </c>
    </row>
    <row r="41" spans="1:25" ht="19.5" customHeight="1">
      <c r="A41" s="362" t="s">
        <v>209</v>
      </c>
      <c r="B41" s="314">
        <v>358</v>
      </c>
      <c r="C41" s="315">
        <v>270</v>
      </c>
      <c r="D41" s="316">
        <v>0</v>
      </c>
      <c r="E41" s="315">
        <v>0</v>
      </c>
      <c r="F41" s="317">
        <f t="shared" si="16"/>
        <v>628</v>
      </c>
      <c r="G41" s="318">
        <f t="shared" si="17"/>
        <v>0.0006562468324073078</v>
      </c>
      <c r="H41" s="319">
        <v>220</v>
      </c>
      <c r="I41" s="315">
        <v>207</v>
      </c>
      <c r="J41" s="316">
        <v>0</v>
      </c>
      <c r="K41" s="315">
        <v>0</v>
      </c>
      <c r="L41" s="317">
        <f t="shared" si="18"/>
        <v>427</v>
      </c>
      <c r="M41" s="320">
        <f>IF(ISERROR(F41/L41-1),"         /0",(F41/L41-1))</f>
        <v>0.47072599531615933</v>
      </c>
      <c r="N41" s="314">
        <v>2663</v>
      </c>
      <c r="O41" s="315">
        <v>2788</v>
      </c>
      <c r="P41" s="316">
        <v>116</v>
      </c>
      <c r="Q41" s="315">
        <v>0</v>
      </c>
      <c r="R41" s="317">
        <f t="shared" si="20"/>
        <v>5567</v>
      </c>
      <c r="S41" s="318">
        <f t="shared" si="21"/>
        <v>0.0006139750289617105</v>
      </c>
      <c r="T41" s="319">
        <v>2075</v>
      </c>
      <c r="U41" s="315">
        <v>2330</v>
      </c>
      <c r="V41" s="316">
        <v>0</v>
      </c>
      <c r="W41" s="315">
        <v>0</v>
      </c>
      <c r="X41" s="317">
        <f t="shared" si="22"/>
        <v>4405</v>
      </c>
      <c r="Y41" s="321">
        <f t="shared" si="23"/>
        <v>0.2637911464245175</v>
      </c>
    </row>
    <row r="42" spans="1:25" ht="19.5" customHeight="1" thickBot="1">
      <c r="A42" s="518" t="s">
        <v>170</v>
      </c>
      <c r="B42" s="519">
        <v>0</v>
      </c>
      <c r="C42" s="520">
        <v>0</v>
      </c>
      <c r="D42" s="521">
        <v>183</v>
      </c>
      <c r="E42" s="520">
        <v>127</v>
      </c>
      <c r="F42" s="522">
        <f t="shared" si="16"/>
        <v>310</v>
      </c>
      <c r="G42" s="523">
        <f t="shared" si="17"/>
        <v>0.00032394350007367104</v>
      </c>
      <c r="H42" s="524">
        <v>2845</v>
      </c>
      <c r="I42" s="520">
        <v>2797</v>
      </c>
      <c r="J42" s="521">
        <v>174</v>
      </c>
      <c r="K42" s="520">
        <v>201</v>
      </c>
      <c r="L42" s="522">
        <f t="shared" si="18"/>
        <v>6017</v>
      </c>
      <c r="M42" s="525">
        <f>IF(ISERROR(F42/L42-1),"         /0",(F42/L42-1))</f>
        <v>-0.948479308625561</v>
      </c>
      <c r="N42" s="519">
        <v>12197</v>
      </c>
      <c r="O42" s="520">
        <v>15944</v>
      </c>
      <c r="P42" s="521">
        <v>1228</v>
      </c>
      <c r="Q42" s="520">
        <v>1267</v>
      </c>
      <c r="R42" s="522">
        <f t="shared" si="20"/>
        <v>30636</v>
      </c>
      <c r="S42" s="523">
        <f t="shared" si="21"/>
        <v>0.0033787927047370155</v>
      </c>
      <c r="T42" s="524">
        <v>29269</v>
      </c>
      <c r="U42" s="520">
        <v>31847</v>
      </c>
      <c r="V42" s="521">
        <v>8904</v>
      </c>
      <c r="W42" s="520">
        <v>3736</v>
      </c>
      <c r="X42" s="522">
        <f t="shared" si="22"/>
        <v>73756</v>
      </c>
      <c r="Y42" s="526">
        <f t="shared" si="23"/>
        <v>-0.5846304029502685</v>
      </c>
    </row>
    <row r="43" ht="6.75" customHeight="1">
      <c r="A43" s="81"/>
    </row>
    <row r="44" ht="15">
      <c r="A44" s="81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7" operator="lessThan" stopIfTrue="1">
      <formula>0</formula>
    </cfRule>
  </conditionalFormatting>
  <conditionalFormatting sqref="Y9:Y42 M9:M42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G6:G8">
    <cfRule type="cellIs" priority="2" dxfId="97" operator="lessThan" stopIfTrue="1">
      <formula>0</formula>
    </cfRule>
  </conditionalFormatting>
  <conditionalFormatting sqref="S6:S8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77" zoomScaleNormal="77" zoomScalePageLayoutView="0" workbookViewId="0" topLeftCell="A4">
      <selection activeCell="D10" sqref="D10"/>
    </sheetView>
  </sheetViews>
  <sheetFormatPr defaultColWidth="8.00390625" defaultRowHeight="15"/>
  <cols>
    <col min="1" max="1" width="33.57421875" style="80" customWidth="1"/>
    <col min="2" max="2" width="9.140625" style="80" customWidth="1"/>
    <col min="3" max="3" width="10.7109375" style="80" customWidth="1"/>
    <col min="4" max="4" width="8.57421875" style="80" bestFit="1" customWidth="1"/>
    <col min="5" max="5" width="10.57421875" style="80" bestFit="1" customWidth="1"/>
    <col min="6" max="6" width="10.140625" style="80" customWidth="1"/>
    <col min="7" max="7" width="11.28125" style="80" bestFit="1" customWidth="1"/>
    <col min="8" max="8" width="10.00390625" style="80" customWidth="1"/>
    <col min="9" max="9" width="10.8515625" style="80" bestFit="1" customWidth="1"/>
    <col min="10" max="10" width="9.00390625" style="80" bestFit="1" customWidth="1"/>
    <col min="11" max="11" width="10.57421875" style="80" bestFit="1" customWidth="1"/>
    <col min="12" max="12" width="9.421875" style="80" customWidth="1"/>
    <col min="13" max="13" width="9.57421875" style="80" customWidth="1"/>
    <col min="14" max="14" width="10.7109375" style="80" customWidth="1"/>
    <col min="15" max="15" width="12.421875" style="80" bestFit="1" customWidth="1"/>
    <col min="16" max="16" width="9.421875" style="80" customWidth="1"/>
    <col min="17" max="17" width="10.57421875" style="80" bestFit="1" customWidth="1"/>
    <col min="18" max="18" width="10.421875" style="80" bestFit="1" customWidth="1"/>
    <col min="19" max="19" width="11.28125" style="80" bestFit="1" customWidth="1"/>
    <col min="20" max="20" width="10.421875" style="80" bestFit="1" customWidth="1"/>
    <col min="21" max="21" width="10.28125" style="80" customWidth="1"/>
    <col min="22" max="22" width="9.421875" style="80" customWidth="1"/>
    <col min="23" max="23" width="10.28125" style="80" customWidth="1"/>
    <col min="24" max="24" width="10.57421875" style="80" customWidth="1"/>
    <col min="25" max="25" width="9.8515625" style="80" bestFit="1" customWidth="1"/>
    <col min="26" max="16384" width="8.00390625" style="80" customWidth="1"/>
  </cols>
  <sheetData>
    <row r="1" spans="24:25" ht="18.75" thickBot="1">
      <c r="X1" s="659" t="s">
        <v>26</v>
      </c>
      <c r="Y1" s="660"/>
    </row>
    <row r="2" ht="5.25" customHeight="1" thickBot="1"/>
    <row r="3" spans="1:25" ht="24.75" customHeight="1" thickTop="1">
      <c r="A3" s="661" t="s">
        <v>44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3"/>
    </row>
    <row r="4" spans="1:25" ht="21" customHeight="1" thickBot="1">
      <c r="A4" s="678" t="s">
        <v>42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80"/>
    </row>
    <row r="5" spans="1:25" s="99" customFormat="1" ht="19.5" customHeight="1" thickBot="1" thickTop="1">
      <c r="A5" s="664" t="s">
        <v>41</v>
      </c>
      <c r="B5" s="650" t="s">
        <v>34</v>
      </c>
      <c r="C5" s="651"/>
      <c r="D5" s="651"/>
      <c r="E5" s="651"/>
      <c r="F5" s="651"/>
      <c r="G5" s="651"/>
      <c r="H5" s="651"/>
      <c r="I5" s="651"/>
      <c r="J5" s="652"/>
      <c r="K5" s="652"/>
      <c r="L5" s="652"/>
      <c r="M5" s="653"/>
      <c r="N5" s="654" t="s">
        <v>33</v>
      </c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3"/>
    </row>
    <row r="6" spans="1:25" s="98" customFormat="1" ht="26.25" customHeight="1" thickBot="1">
      <c r="A6" s="665"/>
      <c r="B6" s="657" t="s">
        <v>155</v>
      </c>
      <c r="C6" s="646"/>
      <c r="D6" s="646"/>
      <c r="E6" s="646"/>
      <c r="F6" s="658"/>
      <c r="G6" s="647" t="s">
        <v>32</v>
      </c>
      <c r="H6" s="657" t="s">
        <v>156</v>
      </c>
      <c r="I6" s="646"/>
      <c r="J6" s="646"/>
      <c r="K6" s="646"/>
      <c r="L6" s="658"/>
      <c r="M6" s="647" t="s">
        <v>31</v>
      </c>
      <c r="N6" s="645" t="s">
        <v>157</v>
      </c>
      <c r="O6" s="646"/>
      <c r="P6" s="646"/>
      <c r="Q6" s="646"/>
      <c r="R6" s="646"/>
      <c r="S6" s="647" t="s">
        <v>32</v>
      </c>
      <c r="T6" s="645" t="s">
        <v>158</v>
      </c>
      <c r="U6" s="646"/>
      <c r="V6" s="646"/>
      <c r="W6" s="646"/>
      <c r="X6" s="646"/>
      <c r="Y6" s="647" t="s">
        <v>31</v>
      </c>
    </row>
    <row r="7" spans="1:25" s="93" customFormat="1" ht="26.25" customHeight="1">
      <c r="A7" s="666"/>
      <c r="B7" s="670" t="s">
        <v>20</v>
      </c>
      <c r="C7" s="671"/>
      <c r="D7" s="668" t="s">
        <v>19</v>
      </c>
      <c r="E7" s="669"/>
      <c r="F7" s="655" t="s">
        <v>15</v>
      </c>
      <c r="G7" s="648"/>
      <c r="H7" s="670" t="s">
        <v>20</v>
      </c>
      <c r="I7" s="671"/>
      <c r="J7" s="668" t="s">
        <v>19</v>
      </c>
      <c r="K7" s="669"/>
      <c r="L7" s="655" t="s">
        <v>15</v>
      </c>
      <c r="M7" s="648"/>
      <c r="N7" s="671" t="s">
        <v>20</v>
      </c>
      <c r="O7" s="671"/>
      <c r="P7" s="676" t="s">
        <v>19</v>
      </c>
      <c r="Q7" s="671"/>
      <c r="R7" s="655" t="s">
        <v>15</v>
      </c>
      <c r="S7" s="648"/>
      <c r="T7" s="677" t="s">
        <v>20</v>
      </c>
      <c r="U7" s="669"/>
      <c r="V7" s="668" t="s">
        <v>19</v>
      </c>
      <c r="W7" s="672"/>
      <c r="X7" s="655" t="s">
        <v>15</v>
      </c>
      <c r="Y7" s="648"/>
    </row>
    <row r="8" spans="1:25" s="93" customFormat="1" ht="16.5" customHeight="1" thickBot="1">
      <c r="A8" s="667"/>
      <c r="B8" s="96" t="s">
        <v>29</v>
      </c>
      <c r="C8" s="94" t="s">
        <v>28</v>
      </c>
      <c r="D8" s="95" t="s">
        <v>29</v>
      </c>
      <c r="E8" s="94" t="s">
        <v>28</v>
      </c>
      <c r="F8" s="656"/>
      <c r="G8" s="649"/>
      <c r="H8" s="96" t="s">
        <v>29</v>
      </c>
      <c r="I8" s="94" t="s">
        <v>28</v>
      </c>
      <c r="J8" s="95" t="s">
        <v>29</v>
      </c>
      <c r="K8" s="94" t="s">
        <v>28</v>
      </c>
      <c r="L8" s="656"/>
      <c r="M8" s="649"/>
      <c r="N8" s="96" t="s">
        <v>29</v>
      </c>
      <c r="O8" s="94" t="s">
        <v>28</v>
      </c>
      <c r="P8" s="95" t="s">
        <v>29</v>
      </c>
      <c r="Q8" s="94" t="s">
        <v>28</v>
      </c>
      <c r="R8" s="656"/>
      <c r="S8" s="649"/>
      <c r="T8" s="96" t="s">
        <v>29</v>
      </c>
      <c r="U8" s="94" t="s">
        <v>28</v>
      </c>
      <c r="V8" s="95" t="s">
        <v>29</v>
      </c>
      <c r="W8" s="94" t="s">
        <v>28</v>
      </c>
      <c r="X8" s="656"/>
      <c r="Y8" s="649"/>
    </row>
    <row r="9" spans="1:25" s="537" customFormat="1" ht="18" customHeight="1" thickBot="1" thickTop="1">
      <c r="A9" s="527" t="s">
        <v>22</v>
      </c>
      <c r="B9" s="528">
        <f>SUM(B10:B47)</f>
        <v>21064.309999999994</v>
      </c>
      <c r="C9" s="529">
        <f>SUM(C10:C47)</f>
        <v>12471.187000000002</v>
      </c>
      <c r="D9" s="530">
        <f>SUM(D10:D47)</f>
        <v>11988.247000000001</v>
      </c>
      <c r="E9" s="529">
        <f>SUM(E10:E47)</f>
        <v>6024.746000000001</v>
      </c>
      <c r="F9" s="531">
        <f>SUM(B9:E9)</f>
        <v>51548.49</v>
      </c>
      <c r="G9" s="538">
        <f>F9/$F$9</f>
        <v>1</v>
      </c>
      <c r="H9" s="533">
        <f>SUM(H10:H47)</f>
        <v>26140.642999999996</v>
      </c>
      <c r="I9" s="529">
        <f>SUM(I10:I47)</f>
        <v>14655.276</v>
      </c>
      <c r="J9" s="530">
        <f>SUM(J10:J47)</f>
        <v>7049.579000000001</v>
      </c>
      <c r="K9" s="529">
        <f>SUM(K10:K47)</f>
        <v>3219.482</v>
      </c>
      <c r="L9" s="531">
        <f>SUM(H9:K9)</f>
        <v>51064.979999999996</v>
      </c>
      <c r="M9" s="534">
        <f>IF(ISERROR(F9/L9-1),"         /0",(F9/L9-1))</f>
        <v>0.009468524221492025</v>
      </c>
      <c r="N9" s="535">
        <f>SUM(N10:N47)</f>
        <v>203933.31299999997</v>
      </c>
      <c r="O9" s="529">
        <f>SUM(O10:O47)</f>
        <v>115660.63099999996</v>
      </c>
      <c r="P9" s="530">
        <f>SUM(P10:P47)</f>
        <v>114673.496</v>
      </c>
      <c r="Q9" s="529">
        <f>SUM(Q10:Q47)</f>
        <v>49792.02300000001</v>
      </c>
      <c r="R9" s="531">
        <f>SUM(N9:Q9)</f>
        <v>484059.4629999999</v>
      </c>
      <c r="S9" s="538">
        <f>R9/$R$9</f>
        <v>1</v>
      </c>
      <c r="T9" s="533">
        <f>SUM(T10:T47)</f>
        <v>235420.946</v>
      </c>
      <c r="U9" s="529">
        <f>SUM(U10:U47)</f>
        <v>124886.25999999997</v>
      </c>
      <c r="V9" s="530">
        <f>SUM(V10:V47)</f>
        <v>61624.07196999999</v>
      </c>
      <c r="W9" s="529">
        <f>SUM(W10:W47)</f>
        <v>22769.505999999994</v>
      </c>
      <c r="X9" s="531">
        <f>SUM(T9:W9)</f>
        <v>444700.78396999993</v>
      </c>
      <c r="Y9" s="536">
        <f>IF(ISERROR(R9/X9-1),"         /0",(R9/X9-1))</f>
        <v>0.08850598075998706</v>
      </c>
    </row>
    <row r="10" spans="1:25" ht="19.5" customHeight="1" thickTop="1">
      <c r="A10" s="352" t="s">
        <v>175</v>
      </c>
      <c r="B10" s="354">
        <v>7041.29</v>
      </c>
      <c r="C10" s="355">
        <v>4361.381</v>
      </c>
      <c r="D10" s="356">
        <v>92.069</v>
      </c>
      <c r="E10" s="355">
        <v>7.805</v>
      </c>
      <c r="F10" s="357">
        <f>SUM(B10:E10)</f>
        <v>11502.545</v>
      </c>
      <c r="G10" s="358">
        <f>F10/$F$9</f>
        <v>0.22314028985136133</v>
      </c>
      <c r="H10" s="359">
        <v>8758.414</v>
      </c>
      <c r="I10" s="355">
        <v>4315.311000000001</v>
      </c>
      <c r="J10" s="356"/>
      <c r="K10" s="355"/>
      <c r="L10" s="357">
        <f>SUM(H10:K10)</f>
        <v>13073.725000000002</v>
      </c>
      <c r="M10" s="360">
        <f>IF(ISERROR(F10/L10-1),"         /0",(F10/L10-1))</f>
        <v>-0.12017844952375867</v>
      </c>
      <c r="N10" s="354">
        <v>73247.195</v>
      </c>
      <c r="O10" s="355">
        <v>39053.4</v>
      </c>
      <c r="P10" s="356">
        <v>823.5810000000001</v>
      </c>
      <c r="Q10" s="355">
        <v>393.762</v>
      </c>
      <c r="R10" s="357">
        <f>SUM(N10:Q10)</f>
        <v>113517.93800000001</v>
      </c>
      <c r="S10" s="358">
        <f>R10/$R$9</f>
        <v>0.23451238262436372</v>
      </c>
      <c r="T10" s="359">
        <v>77100.73099999997</v>
      </c>
      <c r="U10" s="355">
        <v>38938.55999999998</v>
      </c>
      <c r="V10" s="356">
        <v>2942.6059999999998</v>
      </c>
      <c r="W10" s="355">
        <v>893.5569999999999</v>
      </c>
      <c r="X10" s="357">
        <f>SUM(T10:W10)</f>
        <v>119875.45399999995</v>
      </c>
      <c r="Y10" s="361">
        <f>IF(ISERROR(R10/X10-1),"         /0",IF(R10/X10&gt;5,"  *  ",(R10/X10-1)))</f>
        <v>-0.053034343461172195</v>
      </c>
    </row>
    <row r="11" spans="1:25" ht="19.5" customHeight="1">
      <c r="A11" s="362" t="s">
        <v>159</v>
      </c>
      <c r="B11" s="314">
        <v>3096.0009999999993</v>
      </c>
      <c r="C11" s="315">
        <v>2646.2709999999997</v>
      </c>
      <c r="D11" s="316">
        <v>0</v>
      </c>
      <c r="E11" s="315">
        <v>0</v>
      </c>
      <c r="F11" s="317">
        <f>SUM(B11:E11)</f>
        <v>5742.271999999999</v>
      </c>
      <c r="G11" s="318">
        <f>F11/$F$9</f>
        <v>0.11139554233305378</v>
      </c>
      <c r="H11" s="319">
        <v>2632.456999999999</v>
      </c>
      <c r="I11" s="315">
        <v>2485.7639999999997</v>
      </c>
      <c r="J11" s="316">
        <v>0</v>
      </c>
      <c r="K11" s="315">
        <v>0</v>
      </c>
      <c r="L11" s="317">
        <f>SUM(H11:K11)</f>
        <v>5118.220999999999</v>
      </c>
      <c r="M11" s="320">
        <f>IF(ISERROR(F11/L11-1),"         /0",(F11/L11-1))</f>
        <v>0.1219273259204714</v>
      </c>
      <c r="N11" s="314">
        <v>29475.70599999999</v>
      </c>
      <c r="O11" s="315">
        <v>25498.237999999994</v>
      </c>
      <c r="P11" s="316">
        <v>0</v>
      </c>
      <c r="Q11" s="315">
        <v>0</v>
      </c>
      <c r="R11" s="317">
        <f>SUM(N11:Q11)</f>
        <v>54973.94399999999</v>
      </c>
      <c r="S11" s="318">
        <f>R11/$R$9</f>
        <v>0.11356857618131103</v>
      </c>
      <c r="T11" s="319">
        <v>22768.51700000001</v>
      </c>
      <c r="U11" s="315">
        <v>19870.570999999985</v>
      </c>
      <c r="V11" s="316">
        <v>3.7279999999999998</v>
      </c>
      <c r="W11" s="315">
        <v>0</v>
      </c>
      <c r="X11" s="317">
        <f>SUM(T11:W11)</f>
        <v>42642.816</v>
      </c>
      <c r="Y11" s="321">
        <f>IF(ISERROR(R11/X11-1),"         /0",IF(R11/X11&gt;5,"  *  ",(R11/X11-1)))</f>
        <v>0.28917245990508667</v>
      </c>
    </row>
    <row r="12" spans="1:25" ht="19.5" customHeight="1">
      <c r="A12" s="362" t="s">
        <v>210</v>
      </c>
      <c r="B12" s="314">
        <v>1806.546</v>
      </c>
      <c r="C12" s="315">
        <v>897.821</v>
      </c>
      <c r="D12" s="316">
        <v>1123.407</v>
      </c>
      <c r="E12" s="315">
        <v>365.331</v>
      </c>
      <c r="F12" s="317">
        <f>SUM(B12:E12)</f>
        <v>4193.1050000000005</v>
      </c>
      <c r="G12" s="318">
        <f>F12/$F$9</f>
        <v>0.08134292585486017</v>
      </c>
      <c r="H12" s="319">
        <v>2080.738</v>
      </c>
      <c r="I12" s="315">
        <v>1316.74</v>
      </c>
      <c r="J12" s="316">
        <v>906.514</v>
      </c>
      <c r="K12" s="315">
        <v>22.423</v>
      </c>
      <c r="L12" s="317">
        <f>SUM(H12:K12)</f>
        <v>4326.415</v>
      </c>
      <c r="M12" s="320">
        <f>IF(ISERROR(F12/L12-1),"         /0",(F12/L12-1))</f>
        <v>-0.03081304035789434</v>
      </c>
      <c r="N12" s="314">
        <v>19384.088</v>
      </c>
      <c r="O12" s="315">
        <v>8073.244000000001</v>
      </c>
      <c r="P12" s="316">
        <v>10114.051</v>
      </c>
      <c r="Q12" s="315">
        <v>3229.7500000000005</v>
      </c>
      <c r="R12" s="317">
        <f>SUM(N12:Q12)</f>
        <v>40801.133</v>
      </c>
      <c r="S12" s="318">
        <f>R12/$R$9</f>
        <v>0.08428950597749188</v>
      </c>
      <c r="T12" s="319">
        <v>19625.442000000003</v>
      </c>
      <c r="U12" s="315">
        <v>9332.320000000002</v>
      </c>
      <c r="V12" s="316">
        <v>11045.571</v>
      </c>
      <c r="W12" s="315">
        <v>2603.122</v>
      </c>
      <c r="X12" s="317">
        <f>SUM(T12:W12)</f>
        <v>42606.455</v>
      </c>
      <c r="Y12" s="321">
        <f>IF(ISERROR(R12/X12-1),"         /0",IF(R12/X12&gt;5,"  *  ",(R12/X12-1)))</f>
        <v>-0.042372030247529446</v>
      </c>
    </row>
    <row r="13" spans="1:25" ht="19.5" customHeight="1">
      <c r="A13" s="362" t="s">
        <v>211</v>
      </c>
      <c r="B13" s="314">
        <v>0</v>
      </c>
      <c r="C13" s="315">
        <v>0</v>
      </c>
      <c r="D13" s="316">
        <v>2372.587</v>
      </c>
      <c r="E13" s="315">
        <v>1626.486</v>
      </c>
      <c r="F13" s="317">
        <f>SUM(B13:E13)</f>
        <v>3999.0730000000003</v>
      </c>
      <c r="G13" s="318">
        <f>F13/$F$9</f>
        <v>0.07757885827499507</v>
      </c>
      <c r="H13" s="319"/>
      <c r="I13" s="315"/>
      <c r="J13" s="316">
        <v>1912.732</v>
      </c>
      <c r="K13" s="315">
        <v>1418.344</v>
      </c>
      <c r="L13" s="317">
        <f>SUM(H13:K13)</f>
        <v>3331.076</v>
      </c>
      <c r="M13" s="320">
        <f>IF(ISERROR(F13/L13-1),"         /0",(F13/L13-1))</f>
        <v>0.20053490223579407</v>
      </c>
      <c r="N13" s="314"/>
      <c r="O13" s="315"/>
      <c r="P13" s="316">
        <v>28153.519999999997</v>
      </c>
      <c r="Q13" s="315">
        <v>16645.974000000002</v>
      </c>
      <c r="R13" s="317">
        <f>SUM(N13:Q13)</f>
        <v>44799.494</v>
      </c>
      <c r="S13" s="318">
        <f>R13/$R$9</f>
        <v>0.09254956761376239</v>
      </c>
      <c r="T13" s="319"/>
      <c r="U13" s="315"/>
      <c r="V13" s="316">
        <v>3592.7129999999997</v>
      </c>
      <c r="W13" s="315">
        <v>2559.526</v>
      </c>
      <c r="X13" s="317">
        <f>SUM(T13:W13)</f>
        <v>6152.239</v>
      </c>
      <c r="Y13" s="321" t="str">
        <f>IF(ISERROR(R13/X13-1),"         /0",IF(R13/X13&gt;5,"  *  ",(R13/X13-1)))</f>
        <v>  *  </v>
      </c>
    </row>
    <row r="14" spans="1:25" ht="19.5" customHeight="1">
      <c r="A14" s="362" t="s">
        <v>212</v>
      </c>
      <c r="B14" s="314">
        <v>0</v>
      </c>
      <c r="C14" s="315">
        <v>0</v>
      </c>
      <c r="D14" s="316">
        <v>1499.0210000000002</v>
      </c>
      <c r="E14" s="315">
        <v>1016.1299999999999</v>
      </c>
      <c r="F14" s="317">
        <f aca="true" t="shared" si="0" ref="F14:F27">SUM(B14:E14)</f>
        <v>2515.151</v>
      </c>
      <c r="G14" s="318">
        <f aca="true" t="shared" si="1" ref="G14:G27">F14/$F$9</f>
        <v>0.04879194327515704</v>
      </c>
      <c r="H14" s="319"/>
      <c r="I14" s="315"/>
      <c r="J14" s="316">
        <v>333.312</v>
      </c>
      <c r="K14" s="315">
        <v>236.703</v>
      </c>
      <c r="L14" s="317">
        <f aca="true" t="shared" si="2" ref="L14:L27">SUM(H14:K14)</f>
        <v>570.015</v>
      </c>
      <c r="M14" s="320">
        <f aca="true" t="shared" si="3" ref="M14:M27">IF(ISERROR(F14/L14-1),"         /0",(F14/L14-1))</f>
        <v>3.4124294974693647</v>
      </c>
      <c r="N14" s="314"/>
      <c r="O14" s="315"/>
      <c r="P14" s="316">
        <v>9594.15</v>
      </c>
      <c r="Q14" s="315">
        <v>4819.662</v>
      </c>
      <c r="R14" s="317">
        <f aca="true" t="shared" si="4" ref="R14:R27">SUM(N14:Q14)</f>
        <v>14413.812</v>
      </c>
      <c r="S14" s="318">
        <f aca="true" t="shared" si="5" ref="S14:S27">R14/$R$9</f>
        <v>0.029776944986612118</v>
      </c>
      <c r="T14" s="319"/>
      <c r="U14" s="315"/>
      <c r="V14" s="316">
        <v>1859.6349999999998</v>
      </c>
      <c r="W14" s="315">
        <v>1281.956</v>
      </c>
      <c r="X14" s="317">
        <f aca="true" t="shared" si="6" ref="X14:X27">SUM(T14:W14)</f>
        <v>3141.5909999999994</v>
      </c>
      <c r="Y14" s="321">
        <f aca="true" t="shared" si="7" ref="Y14:Y27">IF(ISERROR(R14/X14-1),"         /0",IF(R14/X14&gt;5,"  *  ",(R14/X14-1)))</f>
        <v>3.588061272138863</v>
      </c>
    </row>
    <row r="15" spans="1:25" ht="19.5" customHeight="1">
      <c r="A15" s="362" t="s">
        <v>213</v>
      </c>
      <c r="B15" s="314">
        <v>0</v>
      </c>
      <c r="C15" s="315">
        <v>0</v>
      </c>
      <c r="D15" s="316">
        <v>1925.961</v>
      </c>
      <c r="E15" s="315">
        <v>356.043</v>
      </c>
      <c r="F15" s="317">
        <f t="shared" si="0"/>
        <v>2282.004</v>
      </c>
      <c r="G15" s="318">
        <f t="shared" si="1"/>
        <v>0.04426907558300932</v>
      </c>
      <c r="H15" s="319"/>
      <c r="I15" s="315"/>
      <c r="J15" s="316">
        <v>1656.125</v>
      </c>
      <c r="K15" s="315">
        <v>579.305</v>
      </c>
      <c r="L15" s="317">
        <f t="shared" si="2"/>
        <v>2235.43</v>
      </c>
      <c r="M15" s="320">
        <f t="shared" si="3"/>
        <v>0.020834470325619803</v>
      </c>
      <c r="N15" s="314"/>
      <c r="O15" s="315"/>
      <c r="P15" s="316">
        <v>24498.733</v>
      </c>
      <c r="Q15" s="315">
        <v>8446.122</v>
      </c>
      <c r="R15" s="317">
        <f t="shared" si="4"/>
        <v>32944.854999999996</v>
      </c>
      <c r="S15" s="318">
        <f t="shared" si="5"/>
        <v>0.06805952061306982</v>
      </c>
      <c r="T15" s="319"/>
      <c r="U15" s="315"/>
      <c r="V15" s="316">
        <v>22569.244</v>
      </c>
      <c r="W15" s="315">
        <v>7670.595999999999</v>
      </c>
      <c r="X15" s="317">
        <f t="shared" si="6"/>
        <v>30239.839999999997</v>
      </c>
      <c r="Y15" s="321">
        <f t="shared" si="7"/>
        <v>0.0894520275239552</v>
      </c>
    </row>
    <row r="16" spans="1:25" ht="19.5" customHeight="1">
      <c r="A16" s="362" t="s">
        <v>214</v>
      </c>
      <c r="B16" s="314">
        <v>1847.065</v>
      </c>
      <c r="C16" s="315">
        <v>80.544</v>
      </c>
      <c r="D16" s="316">
        <v>0</v>
      </c>
      <c r="E16" s="315">
        <v>0</v>
      </c>
      <c r="F16" s="317">
        <f t="shared" si="0"/>
        <v>1927.6090000000002</v>
      </c>
      <c r="G16" s="318">
        <f t="shared" si="1"/>
        <v>0.0373940924360733</v>
      </c>
      <c r="H16" s="319">
        <v>1838.71</v>
      </c>
      <c r="I16" s="315">
        <v>497.198</v>
      </c>
      <c r="J16" s="316">
        <v>29.648</v>
      </c>
      <c r="K16" s="315">
        <v>12.352</v>
      </c>
      <c r="L16" s="317">
        <f t="shared" si="2"/>
        <v>2377.908</v>
      </c>
      <c r="M16" s="320">
        <f t="shared" si="3"/>
        <v>-0.18936771313271994</v>
      </c>
      <c r="N16" s="314">
        <v>13620.976999999999</v>
      </c>
      <c r="O16" s="315">
        <v>1045.1189999999997</v>
      </c>
      <c r="P16" s="316"/>
      <c r="Q16" s="315"/>
      <c r="R16" s="317">
        <f t="shared" si="4"/>
        <v>14666.095999999998</v>
      </c>
      <c r="S16" s="318">
        <f t="shared" si="5"/>
        <v>0.030298128889177406</v>
      </c>
      <c r="T16" s="319">
        <v>20093.809</v>
      </c>
      <c r="U16" s="315">
        <v>4594.05</v>
      </c>
      <c r="V16" s="316">
        <v>39.536</v>
      </c>
      <c r="W16" s="315">
        <v>12.352</v>
      </c>
      <c r="X16" s="317">
        <f t="shared" si="6"/>
        <v>24739.747</v>
      </c>
      <c r="Y16" s="321">
        <f t="shared" si="7"/>
        <v>-0.40718488349941495</v>
      </c>
    </row>
    <row r="17" spans="1:25" ht="19.5" customHeight="1">
      <c r="A17" s="362" t="s">
        <v>215</v>
      </c>
      <c r="B17" s="314">
        <v>0</v>
      </c>
      <c r="C17" s="315">
        <v>0</v>
      </c>
      <c r="D17" s="316">
        <v>1278.227</v>
      </c>
      <c r="E17" s="315">
        <v>606.394</v>
      </c>
      <c r="F17" s="317">
        <f t="shared" si="0"/>
        <v>1884.621</v>
      </c>
      <c r="G17" s="318">
        <f t="shared" si="1"/>
        <v>0.03656015918216034</v>
      </c>
      <c r="H17" s="319"/>
      <c r="I17" s="315"/>
      <c r="J17" s="316">
        <v>510.09</v>
      </c>
      <c r="K17" s="315">
        <v>158.913</v>
      </c>
      <c r="L17" s="317">
        <f t="shared" si="2"/>
        <v>669.0029999999999</v>
      </c>
      <c r="M17" s="320">
        <f t="shared" si="3"/>
        <v>1.817059116326833</v>
      </c>
      <c r="N17" s="314"/>
      <c r="O17" s="315"/>
      <c r="P17" s="316">
        <v>11589.474</v>
      </c>
      <c r="Q17" s="315">
        <v>3579.9080000000004</v>
      </c>
      <c r="R17" s="317">
        <f t="shared" si="4"/>
        <v>15169.382000000001</v>
      </c>
      <c r="S17" s="318">
        <f t="shared" si="5"/>
        <v>0.031337848259357357</v>
      </c>
      <c r="T17" s="319"/>
      <c r="U17" s="315"/>
      <c r="V17" s="316">
        <v>4433.469</v>
      </c>
      <c r="W17" s="315">
        <v>1386.362</v>
      </c>
      <c r="X17" s="317">
        <f t="shared" si="6"/>
        <v>5819.831</v>
      </c>
      <c r="Y17" s="321">
        <f t="shared" si="7"/>
        <v>1.6064987110450462</v>
      </c>
    </row>
    <row r="18" spans="1:25" ht="19.5" customHeight="1">
      <c r="A18" s="362" t="s">
        <v>173</v>
      </c>
      <c r="B18" s="314">
        <v>322.322</v>
      </c>
      <c r="C18" s="315">
        <v>253.59199999999998</v>
      </c>
      <c r="D18" s="316">
        <v>705.1389999999999</v>
      </c>
      <c r="E18" s="315">
        <v>482.467</v>
      </c>
      <c r="F18" s="317">
        <f t="shared" si="0"/>
        <v>1763.52</v>
      </c>
      <c r="G18" s="318">
        <f t="shared" si="1"/>
        <v>0.03421089541129139</v>
      </c>
      <c r="H18" s="319">
        <v>513.038</v>
      </c>
      <c r="I18" s="315">
        <v>262.72499999999997</v>
      </c>
      <c r="J18" s="316"/>
      <c r="K18" s="315"/>
      <c r="L18" s="317">
        <f t="shared" si="2"/>
        <v>775.7629999999999</v>
      </c>
      <c r="M18" s="320">
        <f t="shared" si="3"/>
        <v>1.2732716048587007</v>
      </c>
      <c r="N18" s="314">
        <v>3293.12</v>
      </c>
      <c r="O18" s="315">
        <v>2158.8540000000003</v>
      </c>
      <c r="P18" s="316">
        <v>2182.2870000000003</v>
      </c>
      <c r="Q18" s="315">
        <v>1363.174</v>
      </c>
      <c r="R18" s="317">
        <f t="shared" si="4"/>
        <v>8997.435000000001</v>
      </c>
      <c r="S18" s="318">
        <f t="shared" si="5"/>
        <v>0.018587458128052344</v>
      </c>
      <c r="T18" s="319">
        <v>3815.229</v>
      </c>
      <c r="U18" s="315">
        <v>1547.36</v>
      </c>
      <c r="V18" s="316"/>
      <c r="W18" s="315"/>
      <c r="X18" s="317">
        <f t="shared" si="6"/>
        <v>5362.589</v>
      </c>
      <c r="Y18" s="321">
        <f t="shared" si="7"/>
        <v>0.6778155103812731</v>
      </c>
    </row>
    <row r="19" spans="1:25" ht="19.5" customHeight="1">
      <c r="A19" s="362" t="s">
        <v>216</v>
      </c>
      <c r="B19" s="314">
        <v>1025.376</v>
      </c>
      <c r="C19" s="315">
        <v>504.69100000000003</v>
      </c>
      <c r="D19" s="316">
        <v>0</v>
      </c>
      <c r="E19" s="315">
        <v>0</v>
      </c>
      <c r="F19" s="317">
        <f t="shared" si="0"/>
        <v>1530.067</v>
      </c>
      <c r="G19" s="318">
        <f t="shared" si="1"/>
        <v>0.02968209156078093</v>
      </c>
      <c r="H19" s="319">
        <v>819.858</v>
      </c>
      <c r="I19" s="315">
        <v>450.613</v>
      </c>
      <c r="J19" s="316"/>
      <c r="K19" s="315"/>
      <c r="L19" s="317">
        <f t="shared" si="2"/>
        <v>1270.471</v>
      </c>
      <c r="M19" s="320">
        <f t="shared" si="3"/>
        <v>0.2043305199410297</v>
      </c>
      <c r="N19" s="314">
        <v>8309.419</v>
      </c>
      <c r="O19" s="315">
        <v>3425.1690000000003</v>
      </c>
      <c r="P19" s="316">
        <v>124.643</v>
      </c>
      <c r="Q19" s="315">
        <v>40.074</v>
      </c>
      <c r="R19" s="317">
        <f t="shared" si="4"/>
        <v>11899.305</v>
      </c>
      <c r="S19" s="318">
        <f t="shared" si="5"/>
        <v>0.024582320788138386</v>
      </c>
      <c r="T19" s="319">
        <v>6876.904</v>
      </c>
      <c r="U19" s="315">
        <v>4266.259999999999</v>
      </c>
      <c r="V19" s="316"/>
      <c r="W19" s="315"/>
      <c r="X19" s="317">
        <f t="shared" si="6"/>
        <v>11143.164</v>
      </c>
      <c r="Y19" s="321">
        <f t="shared" si="7"/>
        <v>0.06785693901660239</v>
      </c>
    </row>
    <row r="20" spans="1:25" ht="19.5" customHeight="1">
      <c r="A20" s="362" t="s">
        <v>217</v>
      </c>
      <c r="B20" s="314">
        <v>0</v>
      </c>
      <c r="C20" s="315">
        <v>0</v>
      </c>
      <c r="D20" s="316">
        <v>946.8710000000001</v>
      </c>
      <c r="E20" s="315">
        <v>194.322</v>
      </c>
      <c r="F20" s="317">
        <f t="shared" si="0"/>
        <v>1141.1930000000002</v>
      </c>
      <c r="G20" s="318">
        <f t="shared" si="1"/>
        <v>0.022138243040678792</v>
      </c>
      <c r="H20" s="319"/>
      <c r="I20" s="315"/>
      <c r="J20" s="316"/>
      <c r="K20" s="315"/>
      <c r="L20" s="317">
        <f t="shared" si="2"/>
        <v>0</v>
      </c>
      <c r="M20" s="320" t="str">
        <f t="shared" si="3"/>
        <v>         /0</v>
      </c>
      <c r="N20" s="314"/>
      <c r="O20" s="315"/>
      <c r="P20" s="316">
        <v>6604.612</v>
      </c>
      <c r="Q20" s="315">
        <v>1566.633</v>
      </c>
      <c r="R20" s="317">
        <f t="shared" si="4"/>
        <v>8171.245</v>
      </c>
      <c r="S20" s="318">
        <f t="shared" si="5"/>
        <v>0.016880663688213036</v>
      </c>
      <c r="T20" s="319"/>
      <c r="U20" s="315"/>
      <c r="V20" s="316"/>
      <c r="W20" s="315"/>
      <c r="X20" s="317">
        <f t="shared" si="6"/>
        <v>0</v>
      </c>
      <c r="Y20" s="321" t="str">
        <f t="shared" si="7"/>
        <v>         /0</v>
      </c>
    </row>
    <row r="21" spans="1:25" ht="19.5" customHeight="1">
      <c r="A21" s="362" t="s">
        <v>171</v>
      </c>
      <c r="B21" s="314">
        <v>632.347</v>
      </c>
      <c r="C21" s="315">
        <v>445.32000000000005</v>
      </c>
      <c r="D21" s="316">
        <v>0</v>
      </c>
      <c r="E21" s="315">
        <v>0</v>
      </c>
      <c r="F21" s="317">
        <f>SUM(B21:E21)</f>
        <v>1077.667</v>
      </c>
      <c r="G21" s="318">
        <f>F21/$F$9</f>
        <v>0.020905888804890308</v>
      </c>
      <c r="H21" s="319">
        <v>353.402</v>
      </c>
      <c r="I21" s="315">
        <v>321.369</v>
      </c>
      <c r="J21" s="316"/>
      <c r="K21" s="315"/>
      <c r="L21" s="317">
        <f>SUM(H21:K21)</f>
        <v>674.771</v>
      </c>
      <c r="M21" s="320">
        <f>IF(ISERROR(F21/L21-1),"         /0",(F21/L21-1))</f>
        <v>0.5970855297575028</v>
      </c>
      <c r="N21" s="314">
        <v>3889.8560000000007</v>
      </c>
      <c r="O21" s="315">
        <v>2845.74</v>
      </c>
      <c r="P21" s="316"/>
      <c r="Q21" s="315"/>
      <c r="R21" s="317">
        <f>SUM(N21:Q21)</f>
        <v>6735.5960000000005</v>
      </c>
      <c r="S21" s="318">
        <f>R21/$R$9</f>
        <v>0.01391481112311196</v>
      </c>
      <c r="T21" s="319">
        <v>3534.8719999999994</v>
      </c>
      <c r="U21" s="315">
        <v>2307.541</v>
      </c>
      <c r="V21" s="316"/>
      <c r="W21" s="315"/>
      <c r="X21" s="317">
        <f>SUM(T21:W21)</f>
        <v>5842.413</v>
      </c>
      <c r="Y21" s="321">
        <f>IF(ISERROR(R21/X21-1),"         /0",IF(R21/X21&gt;5,"  *  ",(R21/X21-1)))</f>
        <v>0.1528791271688601</v>
      </c>
    </row>
    <row r="22" spans="1:25" ht="19.5" customHeight="1">
      <c r="A22" s="362" t="s">
        <v>218</v>
      </c>
      <c r="B22" s="314">
        <v>980.44</v>
      </c>
      <c r="C22" s="315">
        <v>68.052</v>
      </c>
      <c r="D22" s="316">
        <v>0</v>
      </c>
      <c r="E22" s="315">
        <v>0</v>
      </c>
      <c r="F22" s="317">
        <f>SUM(B22:E22)</f>
        <v>1048.492</v>
      </c>
      <c r="G22" s="318">
        <f>F22/$F$9</f>
        <v>0.020339916843344973</v>
      </c>
      <c r="H22" s="319">
        <v>766.788</v>
      </c>
      <c r="I22" s="315">
        <v>86.055</v>
      </c>
      <c r="J22" s="316"/>
      <c r="K22" s="315"/>
      <c r="L22" s="317">
        <f>SUM(H22:K22)</f>
        <v>852.8430000000001</v>
      </c>
      <c r="M22" s="320">
        <f>IF(ISERROR(F22/L22-1),"         /0",(F22/L22-1))</f>
        <v>0.22940799185782135</v>
      </c>
      <c r="N22" s="314">
        <v>7238.6950000000015</v>
      </c>
      <c r="O22" s="315">
        <v>640.487</v>
      </c>
      <c r="P22" s="316"/>
      <c r="Q22" s="315"/>
      <c r="R22" s="317">
        <f>SUM(N22:Q22)</f>
        <v>7879.182000000002</v>
      </c>
      <c r="S22" s="318">
        <f>R22/$R$9</f>
        <v>0.01627730186528758</v>
      </c>
      <c r="T22" s="319">
        <v>5457.432000000001</v>
      </c>
      <c r="U22" s="315">
        <v>919.0089999999998</v>
      </c>
      <c r="V22" s="316">
        <v>96.968</v>
      </c>
      <c r="W22" s="315">
        <v>11.984</v>
      </c>
      <c r="X22" s="317">
        <f>SUM(T22:W22)</f>
        <v>6485.393000000001</v>
      </c>
      <c r="Y22" s="321">
        <f>IF(ISERROR(R22/X22-1),"         /0",IF(R22/X22&gt;5,"  *  ",(R22/X22-1)))</f>
        <v>0.2149120338582411</v>
      </c>
    </row>
    <row r="23" spans="1:25" ht="19.5" customHeight="1">
      <c r="A23" s="362" t="s">
        <v>219</v>
      </c>
      <c r="B23" s="314">
        <v>0</v>
      </c>
      <c r="C23" s="315">
        <v>0</v>
      </c>
      <c r="D23" s="316">
        <v>481.17</v>
      </c>
      <c r="E23" s="315">
        <v>511.837</v>
      </c>
      <c r="F23" s="317">
        <f>SUM(B23:E23)</f>
        <v>993.0070000000001</v>
      </c>
      <c r="G23" s="318">
        <f>F23/$F$9</f>
        <v>0.019263551657866217</v>
      </c>
      <c r="H23" s="319"/>
      <c r="I23" s="315"/>
      <c r="J23" s="316">
        <v>321.149</v>
      </c>
      <c r="K23" s="315">
        <v>305.273</v>
      </c>
      <c r="L23" s="317">
        <f>SUM(H23:K23)</f>
        <v>626.422</v>
      </c>
      <c r="M23" s="320">
        <f>IF(ISERROR(F23/L23-1),"         /0",(F23/L23-1))</f>
        <v>0.5852045426246204</v>
      </c>
      <c r="N23" s="314"/>
      <c r="O23" s="315"/>
      <c r="P23" s="316">
        <v>5094.606</v>
      </c>
      <c r="Q23" s="315">
        <v>4473.082</v>
      </c>
      <c r="R23" s="317">
        <f>SUM(N23:Q23)</f>
        <v>9567.688</v>
      </c>
      <c r="S23" s="318">
        <f>R23/$R$9</f>
        <v>0.019765522071820342</v>
      </c>
      <c r="T23" s="319"/>
      <c r="U23" s="315"/>
      <c r="V23" s="316">
        <v>3071.369</v>
      </c>
      <c r="W23" s="315">
        <v>2592.134</v>
      </c>
      <c r="X23" s="317">
        <f>SUM(T23:W23)</f>
        <v>5663.503000000001</v>
      </c>
      <c r="Y23" s="321">
        <f>IF(ISERROR(R23/X23-1),"         /0",IF(R23/X23&gt;5,"  *  ",(R23/X23-1)))</f>
        <v>0.689358688430111</v>
      </c>
    </row>
    <row r="24" spans="1:25" ht="19.5" customHeight="1">
      <c r="A24" s="362" t="s">
        <v>190</v>
      </c>
      <c r="B24" s="314">
        <v>54.209</v>
      </c>
      <c r="C24" s="315">
        <v>17.788</v>
      </c>
      <c r="D24" s="316">
        <v>534.958</v>
      </c>
      <c r="E24" s="315">
        <v>374.184</v>
      </c>
      <c r="F24" s="317">
        <f>SUM(B24:E24)</f>
        <v>981.1389999999999</v>
      </c>
      <c r="G24" s="318">
        <f>F24/$F$9</f>
        <v>0.0190333218296016</v>
      </c>
      <c r="H24" s="319">
        <v>107.60100000000001</v>
      </c>
      <c r="I24" s="315">
        <v>56.812</v>
      </c>
      <c r="J24" s="316"/>
      <c r="K24" s="315"/>
      <c r="L24" s="317">
        <f>SUM(H24:K24)</f>
        <v>164.413</v>
      </c>
      <c r="M24" s="320">
        <f>IF(ISERROR(F24/L24-1),"         /0",(F24/L24-1))</f>
        <v>4.967526898724552</v>
      </c>
      <c r="N24" s="314">
        <v>312.95099999999996</v>
      </c>
      <c r="O24" s="315">
        <v>138.775</v>
      </c>
      <c r="P24" s="316">
        <v>870.9079999999999</v>
      </c>
      <c r="Q24" s="315">
        <v>531.9820000000001</v>
      </c>
      <c r="R24" s="317">
        <f>SUM(N24:Q24)</f>
        <v>1854.616</v>
      </c>
      <c r="S24" s="318">
        <f>R24/$R$9</f>
        <v>0.003831380526073923</v>
      </c>
      <c r="T24" s="319">
        <v>933.775</v>
      </c>
      <c r="U24" s="315">
        <v>499.926</v>
      </c>
      <c r="V24" s="316">
        <v>0.025</v>
      </c>
      <c r="W24" s="315"/>
      <c r="X24" s="317">
        <f>SUM(T24:W24)</f>
        <v>1433.726</v>
      </c>
      <c r="Y24" s="321">
        <f>IF(ISERROR(R24/X24-1),"         /0",IF(R24/X24&gt;5,"  *  ",(R24/X24-1)))</f>
        <v>0.29356376322951516</v>
      </c>
    </row>
    <row r="25" spans="1:25" ht="19.5" customHeight="1">
      <c r="A25" s="362" t="s">
        <v>186</v>
      </c>
      <c r="B25" s="314">
        <v>398.89300000000003</v>
      </c>
      <c r="C25" s="315">
        <v>383.456</v>
      </c>
      <c r="D25" s="316">
        <v>0</v>
      </c>
      <c r="E25" s="315">
        <v>0</v>
      </c>
      <c r="F25" s="317">
        <f>SUM(B25:E25)</f>
        <v>782.349</v>
      </c>
      <c r="G25" s="318">
        <f>F25/$F$9</f>
        <v>0.015176952806959042</v>
      </c>
      <c r="H25" s="319">
        <v>233.642</v>
      </c>
      <c r="I25" s="315">
        <v>231.13</v>
      </c>
      <c r="J25" s="316"/>
      <c r="K25" s="315"/>
      <c r="L25" s="317">
        <f>SUM(H25:K25)</f>
        <v>464.772</v>
      </c>
      <c r="M25" s="320">
        <f>IF(ISERROR(F25/L25-1),"         /0",(F25/L25-1))</f>
        <v>0.6832963259404612</v>
      </c>
      <c r="N25" s="314">
        <v>2418.196</v>
      </c>
      <c r="O25" s="315">
        <v>2284.1850000000004</v>
      </c>
      <c r="P25" s="316">
        <v>0</v>
      </c>
      <c r="Q25" s="315">
        <v>0</v>
      </c>
      <c r="R25" s="317">
        <f>SUM(N25:Q25)</f>
        <v>4702.381</v>
      </c>
      <c r="S25" s="318">
        <f>R25/$R$9</f>
        <v>0.009714469728277993</v>
      </c>
      <c r="T25" s="319">
        <v>633.79</v>
      </c>
      <c r="U25" s="315">
        <v>535.268</v>
      </c>
      <c r="V25" s="316">
        <v>6.735</v>
      </c>
      <c r="W25" s="315">
        <v>22.814</v>
      </c>
      <c r="X25" s="317">
        <f>SUM(T25:W25)</f>
        <v>1198.607</v>
      </c>
      <c r="Y25" s="321">
        <f>IF(ISERROR(R25/X25-1),"         /0",IF(R25/X25&gt;5,"  *  ",(R25/X25-1)))</f>
        <v>2.9232050204946245</v>
      </c>
    </row>
    <row r="26" spans="1:25" ht="19.5" customHeight="1">
      <c r="A26" s="362" t="s">
        <v>220</v>
      </c>
      <c r="B26" s="314">
        <v>271.996</v>
      </c>
      <c r="C26" s="315">
        <v>380.908</v>
      </c>
      <c r="D26" s="316">
        <v>52.19</v>
      </c>
      <c r="E26" s="315">
        <v>0</v>
      </c>
      <c r="F26" s="317">
        <f t="shared" si="0"/>
        <v>705.094</v>
      </c>
      <c r="G26" s="318">
        <f t="shared" si="1"/>
        <v>0.013678266812471133</v>
      </c>
      <c r="H26" s="319">
        <v>228.01</v>
      </c>
      <c r="I26" s="315">
        <v>211.063</v>
      </c>
      <c r="J26" s="316"/>
      <c r="K26" s="315"/>
      <c r="L26" s="317">
        <f t="shared" si="2"/>
        <v>439.073</v>
      </c>
      <c r="M26" s="320">
        <f t="shared" si="3"/>
        <v>0.6058696389894165</v>
      </c>
      <c r="N26" s="314">
        <v>1749.316</v>
      </c>
      <c r="O26" s="315">
        <v>2674.988</v>
      </c>
      <c r="P26" s="316">
        <v>311.002</v>
      </c>
      <c r="Q26" s="315"/>
      <c r="R26" s="317">
        <f t="shared" si="4"/>
        <v>4735.3060000000005</v>
      </c>
      <c r="S26" s="318">
        <f t="shared" si="5"/>
        <v>0.00978248823120312</v>
      </c>
      <c r="T26" s="319">
        <v>1887.251</v>
      </c>
      <c r="U26" s="315">
        <v>1663.915</v>
      </c>
      <c r="V26" s="316"/>
      <c r="W26" s="315"/>
      <c r="X26" s="317">
        <f t="shared" si="6"/>
        <v>3551.166</v>
      </c>
      <c r="Y26" s="321">
        <f t="shared" si="7"/>
        <v>0.333451041150991</v>
      </c>
    </row>
    <row r="27" spans="1:25" ht="19.5" customHeight="1">
      <c r="A27" s="362" t="s">
        <v>221</v>
      </c>
      <c r="B27" s="314">
        <v>335.929</v>
      </c>
      <c r="C27" s="315">
        <v>317.727</v>
      </c>
      <c r="D27" s="316">
        <v>0</v>
      </c>
      <c r="E27" s="315">
        <v>0</v>
      </c>
      <c r="F27" s="317">
        <f t="shared" si="0"/>
        <v>653.656</v>
      </c>
      <c r="G27" s="318">
        <f t="shared" si="1"/>
        <v>0.012680410231221127</v>
      </c>
      <c r="H27" s="319">
        <v>350.936</v>
      </c>
      <c r="I27" s="315">
        <v>217.58</v>
      </c>
      <c r="J27" s="316"/>
      <c r="K27" s="315"/>
      <c r="L27" s="317">
        <f t="shared" si="2"/>
        <v>568.516</v>
      </c>
      <c r="M27" s="320">
        <f t="shared" si="3"/>
        <v>0.14975831814759832</v>
      </c>
      <c r="N27" s="314">
        <v>2782.567</v>
      </c>
      <c r="O27" s="315">
        <v>3020.923</v>
      </c>
      <c r="P27" s="316"/>
      <c r="Q27" s="315"/>
      <c r="R27" s="317">
        <f t="shared" si="4"/>
        <v>5803.49</v>
      </c>
      <c r="S27" s="318">
        <f t="shared" si="5"/>
        <v>0.011989208854698088</v>
      </c>
      <c r="T27" s="319">
        <v>2752.9809999999998</v>
      </c>
      <c r="U27" s="315">
        <v>2898.7969999999996</v>
      </c>
      <c r="V27" s="316"/>
      <c r="W27" s="315"/>
      <c r="X27" s="317">
        <f t="shared" si="6"/>
        <v>5651.777999999999</v>
      </c>
      <c r="Y27" s="321">
        <f t="shared" si="7"/>
        <v>0.026843234111460168</v>
      </c>
    </row>
    <row r="28" spans="1:25" ht="19.5" customHeight="1">
      <c r="A28" s="362" t="s">
        <v>222</v>
      </c>
      <c r="B28" s="314">
        <v>620.5129999999999</v>
      </c>
      <c r="C28" s="315">
        <v>13.530000000000001</v>
      </c>
      <c r="D28" s="316">
        <v>0</v>
      </c>
      <c r="E28" s="315">
        <v>0</v>
      </c>
      <c r="F28" s="317">
        <f>SUM(B28:E28)</f>
        <v>634.0429999999999</v>
      </c>
      <c r="G28" s="318">
        <f>F28/$F$9</f>
        <v>0.012299933518906177</v>
      </c>
      <c r="H28" s="319">
        <v>1012.164</v>
      </c>
      <c r="I28" s="315">
        <v>36.349000000000004</v>
      </c>
      <c r="J28" s="316"/>
      <c r="K28" s="315"/>
      <c r="L28" s="317">
        <f>SUM(H28:K28)</f>
        <v>1048.513</v>
      </c>
      <c r="M28" s="320">
        <f aca="true" t="shared" si="8" ref="M28:M34">IF(ISERROR(F28/L28-1),"         /0",(F28/L28-1))</f>
        <v>-0.39529314371877133</v>
      </c>
      <c r="N28" s="314">
        <v>10268.944999999998</v>
      </c>
      <c r="O28" s="315">
        <v>467.89999999999986</v>
      </c>
      <c r="P28" s="316"/>
      <c r="Q28" s="315"/>
      <c r="R28" s="317">
        <f>SUM(N28:Q28)</f>
        <v>10736.844999999998</v>
      </c>
      <c r="S28" s="318">
        <f>R28/$R$9</f>
        <v>0.022180838968538046</v>
      </c>
      <c r="T28" s="319">
        <v>8910.056</v>
      </c>
      <c r="U28" s="315">
        <v>424.2370000000002</v>
      </c>
      <c r="V28" s="316"/>
      <c r="W28" s="315">
        <v>26.624</v>
      </c>
      <c r="X28" s="317">
        <f>SUM(T28:W28)</f>
        <v>9360.917000000001</v>
      </c>
      <c r="Y28" s="321">
        <f>IF(ISERROR(R28/X28-1),"         /0",IF(R28/X28&gt;5,"  *  ",(R28/X28-1)))</f>
        <v>0.1469864544253512</v>
      </c>
    </row>
    <row r="29" spans="1:25" ht="19.5" customHeight="1">
      <c r="A29" s="362" t="s">
        <v>203</v>
      </c>
      <c r="B29" s="314">
        <v>106.862</v>
      </c>
      <c r="C29" s="315">
        <v>114.724</v>
      </c>
      <c r="D29" s="316">
        <v>383.74399999999997</v>
      </c>
      <c r="E29" s="315">
        <v>15.673</v>
      </c>
      <c r="F29" s="317">
        <f aca="true" t="shared" si="9" ref="F29:F34">SUM(B29:E29)</f>
        <v>621.0029999999999</v>
      </c>
      <c r="G29" s="318">
        <f aca="true" t="shared" si="10" ref="G29:G34">F29/$F$9</f>
        <v>0.012046967816128075</v>
      </c>
      <c r="H29" s="319">
        <v>0</v>
      </c>
      <c r="I29" s="315">
        <v>0</v>
      </c>
      <c r="J29" s="316">
        <v>515.865</v>
      </c>
      <c r="K29" s="315">
        <v>95.741</v>
      </c>
      <c r="L29" s="317">
        <f aca="true" t="shared" si="11" ref="L29:L34">SUM(H29:K29)</f>
        <v>611.606</v>
      </c>
      <c r="M29" s="320">
        <f t="shared" si="8"/>
        <v>0.015364466666448529</v>
      </c>
      <c r="N29" s="314">
        <v>107.16199999999999</v>
      </c>
      <c r="O29" s="315">
        <v>114.724</v>
      </c>
      <c r="P29" s="316">
        <v>3570.3409999999994</v>
      </c>
      <c r="Q29" s="315">
        <v>278.17799999999994</v>
      </c>
      <c r="R29" s="317">
        <f aca="true" t="shared" si="12" ref="R29:R34">SUM(N29:Q29)</f>
        <v>4070.4049999999993</v>
      </c>
      <c r="S29" s="318">
        <f aca="true" t="shared" si="13" ref="S29:S34">R29/$R$9</f>
        <v>0.008408894590704449</v>
      </c>
      <c r="T29" s="319">
        <v>0.28</v>
      </c>
      <c r="U29" s="315">
        <v>1.5</v>
      </c>
      <c r="V29" s="316">
        <v>2437.503</v>
      </c>
      <c r="W29" s="315">
        <v>666.555</v>
      </c>
      <c r="X29" s="317">
        <f aca="true" t="shared" si="14" ref="X29:X34">SUM(T29:W29)</f>
        <v>3105.838</v>
      </c>
      <c r="Y29" s="321">
        <f aca="true" t="shared" si="15" ref="Y29:Y34">IF(ISERROR(R29/X29-1),"         /0",IF(R29/X29&gt;5,"  *  ",(R29/X29-1)))</f>
        <v>0.310565779670414</v>
      </c>
    </row>
    <row r="30" spans="1:25" ht="19.5" customHeight="1">
      <c r="A30" s="362" t="s">
        <v>223</v>
      </c>
      <c r="B30" s="314">
        <v>0</v>
      </c>
      <c r="C30" s="315">
        <v>0</v>
      </c>
      <c r="D30" s="316">
        <v>330.713</v>
      </c>
      <c r="E30" s="315">
        <v>289.582</v>
      </c>
      <c r="F30" s="317">
        <f t="shared" si="9"/>
        <v>620.2950000000001</v>
      </c>
      <c r="G30" s="318">
        <f t="shared" si="10"/>
        <v>0.012033233175210371</v>
      </c>
      <c r="H30" s="319"/>
      <c r="I30" s="315"/>
      <c r="J30" s="316"/>
      <c r="K30" s="315"/>
      <c r="L30" s="317">
        <f t="shared" si="11"/>
        <v>0</v>
      </c>
      <c r="M30" s="320" t="str">
        <f t="shared" si="8"/>
        <v>         /0</v>
      </c>
      <c r="N30" s="314"/>
      <c r="O30" s="315"/>
      <c r="P30" s="316">
        <v>2838.153</v>
      </c>
      <c r="Q30" s="315">
        <v>2060.121</v>
      </c>
      <c r="R30" s="317">
        <f t="shared" si="12"/>
        <v>4898.273999999999</v>
      </c>
      <c r="S30" s="318">
        <f t="shared" si="13"/>
        <v>0.010119157612667105</v>
      </c>
      <c r="T30" s="319"/>
      <c r="U30" s="315"/>
      <c r="V30" s="316">
        <v>242.474</v>
      </c>
      <c r="W30" s="315">
        <v>138.122</v>
      </c>
      <c r="X30" s="317">
        <f t="shared" si="14"/>
        <v>380.596</v>
      </c>
      <c r="Y30" s="321" t="str">
        <f t="shared" si="15"/>
        <v>  *  </v>
      </c>
    </row>
    <row r="31" spans="1:25" ht="19.5" customHeight="1">
      <c r="A31" s="362" t="s">
        <v>164</v>
      </c>
      <c r="B31" s="314">
        <v>498.904</v>
      </c>
      <c r="C31" s="315">
        <v>108.526</v>
      </c>
      <c r="D31" s="316">
        <v>0</v>
      </c>
      <c r="E31" s="315">
        <v>0</v>
      </c>
      <c r="F31" s="317">
        <f t="shared" si="9"/>
        <v>607.43</v>
      </c>
      <c r="G31" s="318">
        <f t="shared" si="10"/>
        <v>0.011783662334241022</v>
      </c>
      <c r="H31" s="319">
        <v>414.90599999999995</v>
      </c>
      <c r="I31" s="315">
        <v>143.046</v>
      </c>
      <c r="J31" s="316"/>
      <c r="K31" s="315"/>
      <c r="L31" s="317">
        <f t="shared" si="11"/>
        <v>557.952</v>
      </c>
      <c r="M31" s="320">
        <f t="shared" si="8"/>
        <v>0.08867787910071101</v>
      </c>
      <c r="N31" s="314">
        <v>3698.279</v>
      </c>
      <c r="O31" s="315">
        <v>1120.0140000000001</v>
      </c>
      <c r="P31" s="316">
        <v>0</v>
      </c>
      <c r="Q31" s="315">
        <v>0</v>
      </c>
      <c r="R31" s="317">
        <f t="shared" si="12"/>
        <v>4818.293</v>
      </c>
      <c r="S31" s="318">
        <f t="shared" si="13"/>
        <v>0.009953927912364768</v>
      </c>
      <c r="T31" s="319">
        <v>3929.8689999999992</v>
      </c>
      <c r="U31" s="315">
        <v>1235.1439999999996</v>
      </c>
      <c r="V31" s="316"/>
      <c r="W31" s="315"/>
      <c r="X31" s="317">
        <f t="shared" si="14"/>
        <v>5165.012999999999</v>
      </c>
      <c r="Y31" s="321">
        <f t="shared" si="15"/>
        <v>-0.06712858225139018</v>
      </c>
    </row>
    <row r="32" spans="1:25" ht="19.5" customHeight="1">
      <c r="A32" s="362" t="s">
        <v>184</v>
      </c>
      <c r="B32" s="314">
        <v>339.66999999999996</v>
      </c>
      <c r="C32" s="315">
        <v>251.05</v>
      </c>
      <c r="D32" s="316">
        <v>0</v>
      </c>
      <c r="E32" s="315">
        <v>0</v>
      </c>
      <c r="F32" s="317">
        <f t="shared" si="9"/>
        <v>590.72</v>
      </c>
      <c r="G32" s="318">
        <f t="shared" si="10"/>
        <v>0.011459501529530739</v>
      </c>
      <c r="H32" s="319">
        <v>509.444</v>
      </c>
      <c r="I32" s="315">
        <v>542.633</v>
      </c>
      <c r="J32" s="316"/>
      <c r="K32" s="315"/>
      <c r="L32" s="317">
        <f t="shared" si="11"/>
        <v>1052.077</v>
      </c>
      <c r="M32" s="320">
        <f t="shared" si="8"/>
        <v>-0.43852018435912954</v>
      </c>
      <c r="N32" s="314">
        <v>3324.4220000000005</v>
      </c>
      <c r="O32" s="315">
        <v>2884.4230000000002</v>
      </c>
      <c r="P32" s="316"/>
      <c r="Q32" s="315"/>
      <c r="R32" s="317">
        <f t="shared" si="12"/>
        <v>6208.845000000001</v>
      </c>
      <c r="S32" s="318">
        <f t="shared" si="13"/>
        <v>0.012826616303542862</v>
      </c>
      <c r="T32" s="319">
        <v>3943.6820000000002</v>
      </c>
      <c r="U32" s="315">
        <v>5540.7</v>
      </c>
      <c r="V32" s="316"/>
      <c r="W32" s="315"/>
      <c r="X32" s="317">
        <f t="shared" si="14"/>
        <v>9484.382</v>
      </c>
      <c r="Y32" s="321">
        <f t="shared" si="15"/>
        <v>-0.3453611421387286</v>
      </c>
    </row>
    <row r="33" spans="1:25" ht="19.5" customHeight="1">
      <c r="A33" s="362" t="s">
        <v>202</v>
      </c>
      <c r="B33" s="314">
        <v>84.579</v>
      </c>
      <c r="C33" s="315">
        <v>98.841</v>
      </c>
      <c r="D33" s="316">
        <v>193.481</v>
      </c>
      <c r="E33" s="315">
        <v>150.25</v>
      </c>
      <c r="F33" s="317">
        <f t="shared" si="9"/>
        <v>527.151</v>
      </c>
      <c r="G33" s="318">
        <f t="shared" si="10"/>
        <v>0.010226313127697824</v>
      </c>
      <c r="H33" s="319">
        <v>104.196</v>
      </c>
      <c r="I33" s="315">
        <v>114.032</v>
      </c>
      <c r="J33" s="316">
        <v>106.481</v>
      </c>
      <c r="K33" s="315">
        <v>40.886</v>
      </c>
      <c r="L33" s="317">
        <f t="shared" si="11"/>
        <v>365.595</v>
      </c>
      <c r="M33" s="320">
        <f t="shared" si="8"/>
        <v>0.44189882246748424</v>
      </c>
      <c r="N33" s="314">
        <v>381.702</v>
      </c>
      <c r="O33" s="315">
        <v>775.716</v>
      </c>
      <c r="P33" s="316">
        <v>1870.36</v>
      </c>
      <c r="Q33" s="315">
        <v>1034.901</v>
      </c>
      <c r="R33" s="317">
        <f t="shared" si="12"/>
        <v>4062.679</v>
      </c>
      <c r="S33" s="318">
        <f t="shared" si="13"/>
        <v>0.008392933741696113</v>
      </c>
      <c r="T33" s="319">
        <v>923.0319999999999</v>
      </c>
      <c r="U33" s="315">
        <v>930.9280000000001</v>
      </c>
      <c r="V33" s="316">
        <v>106.481</v>
      </c>
      <c r="W33" s="315">
        <v>40.886</v>
      </c>
      <c r="X33" s="317">
        <f t="shared" si="14"/>
        <v>2001.327</v>
      </c>
      <c r="Y33" s="321">
        <f t="shared" si="15"/>
        <v>1.02999259990996</v>
      </c>
    </row>
    <row r="34" spans="1:25" ht="19.5" customHeight="1">
      <c r="A34" s="362" t="s">
        <v>172</v>
      </c>
      <c r="B34" s="314">
        <v>280.582</v>
      </c>
      <c r="C34" s="315">
        <v>120.795</v>
      </c>
      <c r="D34" s="316">
        <v>0</v>
      </c>
      <c r="E34" s="315">
        <v>0</v>
      </c>
      <c r="F34" s="317">
        <f t="shared" si="9"/>
        <v>401.377</v>
      </c>
      <c r="G34" s="318">
        <f t="shared" si="10"/>
        <v>0.007786396846929949</v>
      </c>
      <c r="H34" s="319">
        <v>56.175</v>
      </c>
      <c r="I34" s="315">
        <v>31.075</v>
      </c>
      <c r="J34" s="316"/>
      <c r="K34" s="315"/>
      <c r="L34" s="317">
        <f t="shared" si="11"/>
        <v>87.25</v>
      </c>
      <c r="M34" s="320">
        <f t="shared" si="8"/>
        <v>3.600309455587393</v>
      </c>
      <c r="N34" s="314">
        <v>1468.28</v>
      </c>
      <c r="O34" s="315">
        <v>1078.4479999999999</v>
      </c>
      <c r="P34" s="316"/>
      <c r="Q34" s="315"/>
      <c r="R34" s="317">
        <f t="shared" si="12"/>
        <v>2546.728</v>
      </c>
      <c r="S34" s="318">
        <f t="shared" si="13"/>
        <v>0.005261188334624089</v>
      </c>
      <c r="T34" s="319">
        <v>246.906</v>
      </c>
      <c r="U34" s="315">
        <v>187.70399999999998</v>
      </c>
      <c r="V34" s="316">
        <v>12.6</v>
      </c>
      <c r="W34" s="315">
        <v>4.35</v>
      </c>
      <c r="X34" s="317">
        <f t="shared" si="14"/>
        <v>451.56000000000006</v>
      </c>
      <c r="Y34" s="321" t="str">
        <f t="shared" si="15"/>
        <v>  *  </v>
      </c>
    </row>
    <row r="35" spans="1:25" ht="19.5" customHeight="1">
      <c r="A35" s="362" t="s">
        <v>182</v>
      </c>
      <c r="B35" s="314">
        <v>160.384</v>
      </c>
      <c r="C35" s="315">
        <v>222.9</v>
      </c>
      <c r="D35" s="316">
        <v>0</v>
      </c>
      <c r="E35" s="315">
        <v>0</v>
      </c>
      <c r="F35" s="317">
        <f aca="true" t="shared" si="16" ref="F35:F41">SUM(B35:E35)</f>
        <v>383.284</v>
      </c>
      <c r="G35" s="318">
        <f aca="true" t="shared" si="17" ref="G35:G41">F35/$F$9</f>
        <v>0.007435406934325332</v>
      </c>
      <c r="H35" s="319">
        <v>149.01</v>
      </c>
      <c r="I35" s="315">
        <v>223.72899999999998</v>
      </c>
      <c r="J35" s="316">
        <v>0.6</v>
      </c>
      <c r="K35" s="315">
        <v>0.3</v>
      </c>
      <c r="L35" s="317">
        <f aca="true" t="shared" si="18" ref="L35:L41">SUM(H35:K35)</f>
        <v>373.639</v>
      </c>
      <c r="M35" s="320">
        <f aca="true" t="shared" si="19" ref="M35:M41">IF(ISERROR(F35/L35-1),"         /0",(F35/L35-1))</f>
        <v>0.025813686472771824</v>
      </c>
      <c r="N35" s="314">
        <v>1391.648</v>
      </c>
      <c r="O35" s="315">
        <v>2356.6190000000006</v>
      </c>
      <c r="P35" s="316">
        <v>0.6</v>
      </c>
      <c r="Q35" s="315">
        <v>0.6</v>
      </c>
      <c r="R35" s="317">
        <f aca="true" t="shared" si="20" ref="R35:R41">SUM(N35:Q35)</f>
        <v>3749.4670000000006</v>
      </c>
      <c r="S35" s="318">
        <f aca="true" t="shared" si="21" ref="S35:S41">R35/$R$9</f>
        <v>0.007745881005532582</v>
      </c>
      <c r="T35" s="319">
        <v>1196.985</v>
      </c>
      <c r="U35" s="315">
        <v>1992.845</v>
      </c>
      <c r="V35" s="316">
        <v>0.6</v>
      </c>
      <c r="W35" s="315">
        <v>0.3</v>
      </c>
      <c r="X35" s="317">
        <f aca="true" t="shared" si="22" ref="X35:X41">SUM(T35:W35)</f>
        <v>3190.73</v>
      </c>
      <c r="Y35" s="321">
        <f aca="true" t="shared" si="23" ref="Y35:Y41">IF(ISERROR(R35/X35-1),"         /0",IF(R35/X35&gt;5,"  *  ",(R35/X35-1)))</f>
        <v>0.1751125917893399</v>
      </c>
    </row>
    <row r="36" spans="1:25" ht="19.5" customHeight="1">
      <c r="A36" s="362" t="s">
        <v>199</v>
      </c>
      <c r="B36" s="314">
        <v>11.008000000000001</v>
      </c>
      <c r="C36" s="315">
        <v>326.768</v>
      </c>
      <c r="D36" s="316">
        <v>0</v>
      </c>
      <c r="E36" s="315">
        <v>0</v>
      </c>
      <c r="F36" s="317">
        <f>SUM(B36:E36)</f>
        <v>337.77599999999995</v>
      </c>
      <c r="G36" s="318">
        <f>F36/$F$9</f>
        <v>0.00655258767036629</v>
      </c>
      <c r="H36" s="319">
        <v>42.30500000000001</v>
      </c>
      <c r="I36" s="315">
        <v>380.52200000000005</v>
      </c>
      <c r="J36" s="316"/>
      <c r="K36" s="315"/>
      <c r="L36" s="317">
        <f>SUM(H36:K36)</f>
        <v>422.82700000000006</v>
      </c>
      <c r="M36" s="320">
        <f>IF(ISERROR(F36/L36-1),"         /0",(F36/L36-1))</f>
        <v>-0.20114846024497035</v>
      </c>
      <c r="N36" s="314">
        <v>303.67299999999994</v>
      </c>
      <c r="O36" s="315">
        <v>2855.901</v>
      </c>
      <c r="P36" s="316"/>
      <c r="Q36" s="315"/>
      <c r="R36" s="317">
        <f>SUM(N36:Q36)</f>
        <v>3159.5739999999996</v>
      </c>
      <c r="S36" s="318">
        <f>R36/$R$9</f>
        <v>0.006527243534127543</v>
      </c>
      <c r="T36" s="319">
        <v>642.739</v>
      </c>
      <c r="U36" s="315">
        <v>2685.1789999999996</v>
      </c>
      <c r="V36" s="316"/>
      <c r="W36" s="315"/>
      <c r="X36" s="317">
        <f>SUM(T36:W36)</f>
        <v>3327.9179999999997</v>
      </c>
      <c r="Y36" s="321">
        <f>IF(ISERROR(R36/X36-1),"         /0",IF(R36/X36&gt;5,"  *  ",(R36/X36-1)))</f>
        <v>-0.05058538100998888</v>
      </c>
    </row>
    <row r="37" spans="1:25" ht="19.5" customHeight="1">
      <c r="A37" s="362" t="s">
        <v>196</v>
      </c>
      <c r="B37" s="314">
        <v>131.556</v>
      </c>
      <c r="C37" s="315">
        <v>178.588</v>
      </c>
      <c r="D37" s="316">
        <v>0</v>
      </c>
      <c r="E37" s="315">
        <v>0</v>
      </c>
      <c r="F37" s="317">
        <f t="shared" si="16"/>
        <v>310.144</v>
      </c>
      <c r="G37" s="318">
        <f t="shared" si="17"/>
        <v>0.00601654869036901</v>
      </c>
      <c r="H37" s="319">
        <v>41.712</v>
      </c>
      <c r="I37" s="315">
        <v>102.68</v>
      </c>
      <c r="J37" s="316"/>
      <c r="K37" s="315"/>
      <c r="L37" s="317">
        <f t="shared" si="18"/>
        <v>144.392</v>
      </c>
      <c r="M37" s="320">
        <f t="shared" si="19"/>
        <v>1.147930633276082</v>
      </c>
      <c r="N37" s="314">
        <v>915.447</v>
      </c>
      <c r="O37" s="315">
        <v>1347.2160000000001</v>
      </c>
      <c r="P37" s="316"/>
      <c r="Q37" s="315"/>
      <c r="R37" s="317">
        <f t="shared" si="20"/>
        <v>2262.663</v>
      </c>
      <c r="S37" s="318">
        <f t="shared" si="21"/>
        <v>0.004674349275142671</v>
      </c>
      <c r="T37" s="319">
        <v>122.693</v>
      </c>
      <c r="U37" s="315">
        <v>259.11400000000003</v>
      </c>
      <c r="V37" s="316"/>
      <c r="W37" s="315"/>
      <c r="X37" s="317">
        <f t="shared" si="22"/>
        <v>381.807</v>
      </c>
      <c r="Y37" s="321" t="str">
        <f t="shared" si="23"/>
        <v>  *  </v>
      </c>
    </row>
    <row r="38" spans="1:25" ht="19.5" customHeight="1">
      <c r="A38" s="362" t="s">
        <v>187</v>
      </c>
      <c r="B38" s="314">
        <v>176.33300000000003</v>
      </c>
      <c r="C38" s="315">
        <v>84.866</v>
      </c>
      <c r="D38" s="316">
        <v>0</v>
      </c>
      <c r="E38" s="315">
        <v>0</v>
      </c>
      <c r="F38" s="317">
        <f t="shared" si="16"/>
        <v>261.199</v>
      </c>
      <c r="G38" s="318">
        <f t="shared" si="17"/>
        <v>0.005067054340486017</v>
      </c>
      <c r="H38" s="319">
        <v>184.214</v>
      </c>
      <c r="I38" s="315">
        <v>292.42999999999995</v>
      </c>
      <c r="J38" s="316"/>
      <c r="K38" s="315"/>
      <c r="L38" s="317">
        <f t="shared" si="18"/>
        <v>476.64399999999995</v>
      </c>
      <c r="M38" s="320">
        <f t="shared" si="19"/>
        <v>-0.45200401137956203</v>
      </c>
      <c r="N38" s="314">
        <v>1753.3049999999998</v>
      </c>
      <c r="O38" s="315">
        <v>2996.916</v>
      </c>
      <c r="P38" s="316"/>
      <c r="Q38" s="315"/>
      <c r="R38" s="317">
        <f t="shared" si="20"/>
        <v>4750.221</v>
      </c>
      <c r="S38" s="318">
        <f t="shared" si="21"/>
        <v>0.009813300561381652</v>
      </c>
      <c r="T38" s="319">
        <v>1799.0690000000004</v>
      </c>
      <c r="U38" s="315">
        <v>3508.1470000000004</v>
      </c>
      <c r="V38" s="316"/>
      <c r="W38" s="315"/>
      <c r="X38" s="317">
        <f t="shared" si="22"/>
        <v>5307.216</v>
      </c>
      <c r="Y38" s="321">
        <f t="shared" si="23"/>
        <v>-0.10495050512359039</v>
      </c>
    </row>
    <row r="39" spans="1:25" ht="19.5" customHeight="1">
      <c r="A39" s="362" t="s">
        <v>198</v>
      </c>
      <c r="B39" s="314">
        <v>0</v>
      </c>
      <c r="C39" s="315">
        <v>248.664</v>
      </c>
      <c r="D39" s="316">
        <v>0</v>
      </c>
      <c r="E39" s="315">
        <v>0</v>
      </c>
      <c r="F39" s="317">
        <f t="shared" si="16"/>
        <v>248.664</v>
      </c>
      <c r="G39" s="318">
        <f t="shared" si="17"/>
        <v>0.004823885238927464</v>
      </c>
      <c r="H39" s="319">
        <v>8.363</v>
      </c>
      <c r="I39" s="315">
        <v>271.112</v>
      </c>
      <c r="J39" s="316"/>
      <c r="K39" s="315"/>
      <c r="L39" s="317">
        <f t="shared" si="18"/>
        <v>279.475</v>
      </c>
      <c r="M39" s="320">
        <f t="shared" si="19"/>
        <v>-0.11024599695858317</v>
      </c>
      <c r="N39" s="314">
        <v>226.67400000000004</v>
      </c>
      <c r="O39" s="315">
        <v>2096.635</v>
      </c>
      <c r="P39" s="316"/>
      <c r="Q39" s="315"/>
      <c r="R39" s="317">
        <f t="shared" si="20"/>
        <v>2323.309</v>
      </c>
      <c r="S39" s="318">
        <f t="shared" si="21"/>
        <v>0.0047996355356862445</v>
      </c>
      <c r="T39" s="319">
        <v>119.774</v>
      </c>
      <c r="U39" s="315">
        <v>1985.416</v>
      </c>
      <c r="V39" s="316"/>
      <c r="W39" s="315"/>
      <c r="X39" s="317">
        <f t="shared" si="22"/>
        <v>2105.19</v>
      </c>
      <c r="Y39" s="321">
        <f t="shared" si="23"/>
        <v>0.10361012545185955</v>
      </c>
    </row>
    <row r="40" spans="1:25" ht="19.5" customHeight="1">
      <c r="A40" s="362" t="s">
        <v>204</v>
      </c>
      <c r="B40" s="314">
        <v>26.07</v>
      </c>
      <c r="C40" s="315">
        <v>133.685</v>
      </c>
      <c r="D40" s="316">
        <v>0</v>
      </c>
      <c r="E40" s="315">
        <v>0</v>
      </c>
      <c r="F40" s="317">
        <f t="shared" si="16"/>
        <v>159.755</v>
      </c>
      <c r="G40" s="318">
        <f t="shared" si="17"/>
        <v>0.0030991208471867946</v>
      </c>
      <c r="H40" s="319">
        <v>100.604</v>
      </c>
      <c r="I40" s="315">
        <v>132.226</v>
      </c>
      <c r="J40" s="316"/>
      <c r="K40" s="315"/>
      <c r="L40" s="317">
        <f t="shared" si="18"/>
        <v>232.82999999999998</v>
      </c>
      <c r="M40" s="320">
        <f t="shared" si="19"/>
        <v>-0.3138556028003264</v>
      </c>
      <c r="N40" s="314">
        <v>704.907</v>
      </c>
      <c r="O40" s="315">
        <v>1054.072</v>
      </c>
      <c r="P40" s="316"/>
      <c r="Q40" s="315"/>
      <c r="R40" s="317">
        <f t="shared" si="20"/>
        <v>1758.9789999999998</v>
      </c>
      <c r="S40" s="318">
        <f t="shared" si="21"/>
        <v>0.0036338076919281304</v>
      </c>
      <c r="T40" s="319">
        <v>971.171</v>
      </c>
      <c r="U40" s="315">
        <v>1078.522</v>
      </c>
      <c r="V40" s="316"/>
      <c r="W40" s="315"/>
      <c r="X40" s="317">
        <f t="shared" si="22"/>
        <v>2049.693</v>
      </c>
      <c r="Y40" s="321">
        <f t="shared" si="23"/>
        <v>-0.14183294766582133</v>
      </c>
    </row>
    <row r="41" spans="1:25" ht="19.5" customHeight="1">
      <c r="A41" s="362" t="s">
        <v>224</v>
      </c>
      <c r="B41" s="314">
        <v>86.881</v>
      </c>
      <c r="C41" s="315">
        <v>44.314</v>
      </c>
      <c r="D41" s="316">
        <v>0</v>
      </c>
      <c r="E41" s="315">
        <v>0</v>
      </c>
      <c r="F41" s="317">
        <f t="shared" si="16"/>
        <v>131.195</v>
      </c>
      <c r="G41" s="318">
        <f t="shared" si="17"/>
        <v>0.0025450793999979436</v>
      </c>
      <c r="H41" s="319">
        <v>24.165</v>
      </c>
      <c r="I41" s="315">
        <v>45.637</v>
      </c>
      <c r="J41" s="316"/>
      <c r="K41" s="315"/>
      <c r="L41" s="317">
        <f t="shared" si="18"/>
        <v>69.80199999999999</v>
      </c>
      <c r="M41" s="320">
        <f t="shared" si="19"/>
        <v>0.8795306724735681</v>
      </c>
      <c r="N41" s="314">
        <v>626.862</v>
      </c>
      <c r="O41" s="315">
        <v>393.942</v>
      </c>
      <c r="P41" s="316"/>
      <c r="Q41" s="315"/>
      <c r="R41" s="317">
        <f t="shared" si="20"/>
        <v>1020.804</v>
      </c>
      <c r="S41" s="318">
        <f t="shared" si="21"/>
        <v>0.0021088400868634607</v>
      </c>
      <c r="T41" s="319">
        <v>360.195</v>
      </c>
      <c r="U41" s="315">
        <v>354.744</v>
      </c>
      <c r="V41" s="316">
        <v>14.612</v>
      </c>
      <c r="W41" s="315">
        <v>4.022</v>
      </c>
      <c r="X41" s="317">
        <f t="shared" si="22"/>
        <v>733.5730000000001</v>
      </c>
      <c r="Y41" s="321">
        <f t="shared" si="23"/>
        <v>0.39155067048541836</v>
      </c>
    </row>
    <row r="42" spans="1:25" ht="19.5" customHeight="1">
      <c r="A42" s="362" t="s">
        <v>185</v>
      </c>
      <c r="B42" s="314">
        <v>94.524</v>
      </c>
      <c r="C42" s="315">
        <v>19.956</v>
      </c>
      <c r="D42" s="316">
        <v>0</v>
      </c>
      <c r="E42" s="315">
        <v>0</v>
      </c>
      <c r="F42" s="317">
        <f aca="true" t="shared" si="24" ref="F42:F47">SUM(B42:E42)</f>
        <v>114.48</v>
      </c>
      <c r="G42" s="318">
        <f aca="true" t="shared" si="25" ref="G42:G47">F42/$F$9</f>
        <v>0.0022208215992359816</v>
      </c>
      <c r="H42" s="319">
        <v>82.16199999999999</v>
      </c>
      <c r="I42" s="315">
        <v>10.846</v>
      </c>
      <c r="J42" s="316"/>
      <c r="K42" s="315"/>
      <c r="L42" s="317">
        <f aca="true" t="shared" si="26" ref="L42:L47">SUM(H42:K42)</f>
        <v>93.008</v>
      </c>
      <c r="M42" s="320">
        <f aca="true" t="shared" si="27" ref="M42:M47">IF(ISERROR(F42/L42-1),"         /0",(F42/L42-1))</f>
        <v>0.23086186134526065</v>
      </c>
      <c r="N42" s="314">
        <v>776.3349999999999</v>
      </c>
      <c r="O42" s="315">
        <v>121.59499999999998</v>
      </c>
      <c r="P42" s="316"/>
      <c r="Q42" s="315"/>
      <c r="R42" s="317">
        <f aca="true" t="shared" si="28" ref="R42:R47">SUM(N42:Q42)</f>
        <v>897.93</v>
      </c>
      <c r="S42" s="318">
        <f aca="true" t="shared" si="29" ref="S42:S47">R42/$R$9</f>
        <v>0.0018549993722568755</v>
      </c>
      <c r="T42" s="319">
        <v>693.643</v>
      </c>
      <c r="U42" s="315">
        <v>151.32399999999998</v>
      </c>
      <c r="V42" s="316"/>
      <c r="W42" s="315"/>
      <c r="X42" s="317">
        <f aca="true" t="shared" si="30" ref="X42:X47">SUM(T42:W42)</f>
        <v>844.967</v>
      </c>
      <c r="Y42" s="321">
        <f aca="true" t="shared" si="31" ref="Y42:Y47">IF(ISERROR(R42/X42-1),"         /0",IF(R42/X42&gt;5,"  *  ",(R42/X42-1)))</f>
        <v>0.0626805543885145</v>
      </c>
    </row>
    <row r="43" spans="1:25" ht="19.5" customHeight="1">
      <c r="A43" s="362" t="s">
        <v>183</v>
      </c>
      <c r="B43" s="314">
        <v>92.39</v>
      </c>
      <c r="C43" s="315">
        <v>15.398</v>
      </c>
      <c r="D43" s="316">
        <v>0</v>
      </c>
      <c r="E43" s="315">
        <v>0</v>
      </c>
      <c r="F43" s="317">
        <f t="shared" si="24"/>
        <v>107.788</v>
      </c>
      <c r="G43" s="318">
        <f t="shared" si="25"/>
        <v>0.002091002083669182</v>
      </c>
      <c r="H43" s="319">
        <v>57.455000000000005</v>
      </c>
      <c r="I43" s="315">
        <v>18.883</v>
      </c>
      <c r="J43" s="316"/>
      <c r="K43" s="315"/>
      <c r="L43" s="317">
        <f t="shared" si="26"/>
        <v>76.33800000000001</v>
      </c>
      <c r="M43" s="320">
        <f t="shared" si="27"/>
        <v>0.41198354685739713</v>
      </c>
      <c r="N43" s="314">
        <v>725.5499999999996</v>
      </c>
      <c r="O43" s="315">
        <v>95.10800000000002</v>
      </c>
      <c r="P43" s="316"/>
      <c r="Q43" s="315"/>
      <c r="R43" s="317">
        <f t="shared" si="28"/>
        <v>820.6579999999997</v>
      </c>
      <c r="S43" s="318">
        <f t="shared" si="29"/>
        <v>0.0016953660918307466</v>
      </c>
      <c r="T43" s="319">
        <v>613.6949999999999</v>
      </c>
      <c r="U43" s="315">
        <v>203.79099999999994</v>
      </c>
      <c r="V43" s="316"/>
      <c r="W43" s="315"/>
      <c r="X43" s="317">
        <f t="shared" si="30"/>
        <v>817.4859999999999</v>
      </c>
      <c r="Y43" s="321">
        <f t="shared" si="31"/>
        <v>0.0038801887738748597</v>
      </c>
    </row>
    <row r="44" spans="1:25" ht="19.5" customHeight="1">
      <c r="A44" s="362" t="s">
        <v>195</v>
      </c>
      <c r="B44" s="314">
        <v>93.229</v>
      </c>
      <c r="C44" s="315">
        <v>13.805</v>
      </c>
      <c r="D44" s="316">
        <v>0</v>
      </c>
      <c r="E44" s="315">
        <v>0</v>
      </c>
      <c r="F44" s="317">
        <f t="shared" si="24"/>
        <v>107.03399999999999</v>
      </c>
      <c r="G44" s="318">
        <f t="shared" si="25"/>
        <v>0.002076375079076031</v>
      </c>
      <c r="H44" s="319">
        <v>57.618</v>
      </c>
      <c r="I44" s="315">
        <v>5.594</v>
      </c>
      <c r="J44" s="316"/>
      <c r="K44" s="315"/>
      <c r="L44" s="317">
        <f t="shared" si="26"/>
        <v>63.212</v>
      </c>
      <c r="M44" s="320">
        <f t="shared" si="27"/>
        <v>0.6932544453584759</v>
      </c>
      <c r="N44" s="314">
        <v>669.05</v>
      </c>
      <c r="O44" s="315">
        <v>133.802</v>
      </c>
      <c r="P44" s="316">
        <v>0</v>
      </c>
      <c r="Q44" s="315">
        <v>0</v>
      </c>
      <c r="R44" s="317">
        <f t="shared" si="28"/>
        <v>802.852</v>
      </c>
      <c r="S44" s="318">
        <f t="shared" si="29"/>
        <v>0.0016585813549109363</v>
      </c>
      <c r="T44" s="319">
        <v>506.05800000000005</v>
      </c>
      <c r="U44" s="315">
        <v>126.59199999999998</v>
      </c>
      <c r="V44" s="316">
        <v>0</v>
      </c>
      <c r="W44" s="315"/>
      <c r="X44" s="317">
        <f t="shared" si="30"/>
        <v>632.6500000000001</v>
      </c>
      <c r="Y44" s="321">
        <f t="shared" si="31"/>
        <v>0.2690302695013038</v>
      </c>
    </row>
    <row r="45" spans="1:25" ht="19.5" customHeight="1">
      <c r="A45" s="362" t="s">
        <v>194</v>
      </c>
      <c r="B45" s="314">
        <v>104.666</v>
      </c>
      <c r="C45" s="315">
        <v>0</v>
      </c>
      <c r="D45" s="316">
        <v>0</v>
      </c>
      <c r="E45" s="315">
        <v>0</v>
      </c>
      <c r="F45" s="317">
        <f t="shared" si="24"/>
        <v>104.666</v>
      </c>
      <c r="G45" s="318">
        <f t="shared" si="25"/>
        <v>0.0020304377490009892</v>
      </c>
      <c r="H45" s="319">
        <v>50.674</v>
      </c>
      <c r="I45" s="315">
        <v>0</v>
      </c>
      <c r="J45" s="316"/>
      <c r="K45" s="315"/>
      <c r="L45" s="317">
        <f t="shared" si="26"/>
        <v>50.674</v>
      </c>
      <c r="M45" s="320">
        <f t="shared" si="27"/>
        <v>1.0654773651182063</v>
      </c>
      <c r="N45" s="314">
        <v>579.4499999999999</v>
      </c>
      <c r="O45" s="315">
        <v>3.793</v>
      </c>
      <c r="P45" s="316">
        <v>0</v>
      </c>
      <c r="Q45" s="315">
        <v>0</v>
      </c>
      <c r="R45" s="317">
        <f t="shared" si="28"/>
        <v>583.2429999999999</v>
      </c>
      <c r="S45" s="318">
        <f t="shared" si="29"/>
        <v>0.0012048994897967734</v>
      </c>
      <c r="T45" s="319">
        <v>146.426</v>
      </c>
      <c r="U45" s="315">
        <v>0.7050000000000001</v>
      </c>
      <c r="V45" s="316"/>
      <c r="W45" s="315"/>
      <c r="X45" s="317">
        <f t="shared" si="30"/>
        <v>147.131</v>
      </c>
      <c r="Y45" s="321">
        <f t="shared" si="31"/>
        <v>2.964106816374523</v>
      </c>
    </row>
    <row r="46" spans="1:25" ht="19.5" customHeight="1">
      <c r="A46" s="362" t="s">
        <v>189</v>
      </c>
      <c r="B46" s="314">
        <v>68.68799999999999</v>
      </c>
      <c r="C46" s="315">
        <v>32.454</v>
      </c>
      <c r="D46" s="316">
        <v>0</v>
      </c>
      <c r="E46" s="315">
        <v>0</v>
      </c>
      <c r="F46" s="317">
        <f t="shared" si="24"/>
        <v>101.142</v>
      </c>
      <c r="G46" s="318">
        <f t="shared" si="25"/>
        <v>0.001962074931777827</v>
      </c>
      <c r="H46" s="319">
        <v>88.66399999999999</v>
      </c>
      <c r="I46" s="315">
        <v>27.364000000000004</v>
      </c>
      <c r="J46" s="316"/>
      <c r="K46" s="315"/>
      <c r="L46" s="317">
        <f t="shared" si="26"/>
        <v>116.02799999999999</v>
      </c>
      <c r="M46" s="320">
        <f t="shared" si="27"/>
        <v>-0.1282966180577102</v>
      </c>
      <c r="N46" s="314">
        <v>627.9949999999999</v>
      </c>
      <c r="O46" s="315">
        <v>216.51999999999998</v>
      </c>
      <c r="P46" s="316">
        <v>0</v>
      </c>
      <c r="Q46" s="315">
        <v>0</v>
      </c>
      <c r="R46" s="317">
        <f t="shared" si="28"/>
        <v>844.5149999999999</v>
      </c>
      <c r="S46" s="318">
        <f t="shared" si="29"/>
        <v>0.00174465135908313</v>
      </c>
      <c r="T46" s="319">
        <v>1032.8859999999997</v>
      </c>
      <c r="U46" s="315">
        <v>278.197</v>
      </c>
      <c r="V46" s="316"/>
      <c r="W46" s="315"/>
      <c r="X46" s="317">
        <f t="shared" si="30"/>
        <v>1311.0829999999996</v>
      </c>
      <c r="Y46" s="321">
        <f t="shared" si="31"/>
        <v>-0.35586457913038294</v>
      </c>
    </row>
    <row r="47" spans="1:25" ht="19.5" customHeight="1" thickBot="1">
      <c r="A47" s="364" t="s">
        <v>170</v>
      </c>
      <c r="B47" s="366">
        <v>275.057</v>
      </c>
      <c r="C47" s="367">
        <v>84.772</v>
      </c>
      <c r="D47" s="368">
        <v>68.70899999999999</v>
      </c>
      <c r="E47" s="367">
        <v>28.242</v>
      </c>
      <c r="F47" s="369">
        <f t="shared" si="24"/>
        <v>456.78000000000003</v>
      </c>
      <c r="G47" s="370">
        <f t="shared" si="25"/>
        <v>0.008861171297161179</v>
      </c>
      <c r="H47" s="371">
        <v>4473.218</v>
      </c>
      <c r="I47" s="367">
        <v>1824.7579999999998</v>
      </c>
      <c r="J47" s="368">
        <v>757.063</v>
      </c>
      <c r="K47" s="367">
        <v>349.24199999999996</v>
      </c>
      <c r="L47" s="369">
        <f t="shared" si="26"/>
        <v>7404.281</v>
      </c>
      <c r="M47" s="372">
        <f t="shared" si="27"/>
        <v>-0.9383086622455307</v>
      </c>
      <c r="N47" s="366">
        <v>9661.541000000001</v>
      </c>
      <c r="O47" s="367">
        <v>4688.165</v>
      </c>
      <c r="P47" s="368">
        <v>6432.474999999999</v>
      </c>
      <c r="Q47" s="367">
        <v>1328.0999999999997</v>
      </c>
      <c r="R47" s="369">
        <f t="shared" si="28"/>
        <v>22110.281</v>
      </c>
      <c r="S47" s="370">
        <f t="shared" si="29"/>
        <v>0.04567678702729959</v>
      </c>
      <c r="T47" s="371">
        <v>43781.054</v>
      </c>
      <c r="U47" s="367">
        <v>16567.894</v>
      </c>
      <c r="V47" s="368">
        <v>9148.20297</v>
      </c>
      <c r="W47" s="367">
        <v>2854.2439999999992</v>
      </c>
      <c r="X47" s="369">
        <f t="shared" si="30"/>
        <v>72351.39497000001</v>
      </c>
      <c r="Y47" s="373">
        <f t="shared" si="31"/>
        <v>-0.6944042197228144</v>
      </c>
    </row>
    <row r="48" ht="4.5" customHeight="1" thickTop="1">
      <c r="A48" s="79"/>
    </row>
    <row r="49" ht="14.25">
      <c r="A49" s="79" t="s">
        <v>40</v>
      </c>
    </row>
    <row r="50" ht="14.25">
      <c r="A50" s="80" t="s">
        <v>225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">
    <cfRule type="cellIs" priority="9" dxfId="97" operator="lessThan" stopIfTrue="1">
      <formula>0</formula>
    </cfRule>
  </conditionalFormatting>
  <conditionalFormatting sqref="Y9:Y47 M9:M47">
    <cfRule type="cellIs" priority="10" dxfId="97" operator="lessThan">
      <formula>0</formula>
    </cfRule>
    <cfRule type="cellIs" priority="11" dxfId="99" operator="greaterThanOrEqual" stopIfTrue="1">
      <formula>0</formula>
    </cfRule>
  </conditionalFormatting>
  <conditionalFormatting sqref="G7:G8">
    <cfRule type="cellIs" priority="5" dxfId="97" operator="lessThan" stopIfTrue="1">
      <formula>0</formula>
    </cfRule>
  </conditionalFormatting>
  <conditionalFormatting sqref="S7:S8">
    <cfRule type="cellIs" priority="4" dxfId="97" operator="lessThan" stopIfTrue="1">
      <formula>0</formula>
    </cfRule>
  </conditionalFormatting>
  <conditionalFormatting sqref="M5 Y5 Y7:Y8 M7:M8">
    <cfRule type="cellIs" priority="6" dxfId="97" operator="lessThan" stopIfTrue="1">
      <formula>0</formula>
    </cfRule>
  </conditionalFormatting>
  <conditionalFormatting sqref="M6 Y6">
    <cfRule type="cellIs" priority="3" dxfId="97" operator="lessThan" stopIfTrue="1">
      <formula>0</formula>
    </cfRule>
  </conditionalFormatting>
  <conditionalFormatting sqref="G6">
    <cfRule type="cellIs" priority="2" dxfId="97" operator="lessThan" stopIfTrue="1">
      <formula>0</formula>
    </cfRule>
  </conditionalFormatting>
  <conditionalFormatting sqref="S6">
    <cfRule type="cellIs" priority="1" dxfId="9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U13" sqref="U13"/>
    </sheetView>
  </sheetViews>
  <sheetFormatPr defaultColWidth="9.140625" defaultRowHeight="15"/>
  <cols>
    <col min="1" max="1" width="15.8515625" style="100" customWidth="1"/>
    <col min="2" max="2" width="13.140625" style="100" customWidth="1"/>
    <col min="3" max="3" width="11.57421875" style="100" customWidth="1"/>
    <col min="4" max="4" width="11.421875" style="100" bestFit="1" customWidth="1"/>
    <col min="5" max="5" width="10.28125" style="100" bestFit="1" customWidth="1"/>
    <col min="6" max="6" width="11.421875" style="100" bestFit="1" customWidth="1"/>
    <col min="7" max="7" width="11.421875" style="100" customWidth="1"/>
    <col min="8" max="8" width="11.421875" style="100" bestFit="1" customWidth="1"/>
    <col min="9" max="9" width="9.00390625" style="100" customWidth="1"/>
    <col min="10" max="10" width="11.421875" style="100" bestFit="1" customWidth="1"/>
    <col min="11" max="11" width="11.421875" style="100" customWidth="1"/>
    <col min="12" max="12" width="12.421875" style="100" bestFit="1" customWidth="1"/>
    <col min="13" max="13" width="10.57421875" style="100" customWidth="1"/>
    <col min="14" max="14" width="12.28125" style="100" customWidth="1"/>
    <col min="15" max="15" width="11.421875" style="100" customWidth="1"/>
    <col min="16" max="16" width="12.421875" style="100" bestFit="1" customWidth="1"/>
    <col min="17" max="17" width="9.140625" style="100" customWidth="1"/>
    <col min="18" max="16384" width="9.140625" style="100" customWidth="1"/>
  </cols>
  <sheetData>
    <row r="1" spans="14:17" ht="16.5" thickBot="1">
      <c r="N1" s="695" t="s">
        <v>26</v>
      </c>
      <c r="O1" s="696"/>
      <c r="P1" s="696"/>
      <c r="Q1" s="697"/>
    </row>
    <row r="2" ht="3.75" customHeight="1" thickBot="1"/>
    <row r="3" spans="1:17" ht="24" customHeight="1" thickTop="1">
      <c r="A3" s="692" t="s">
        <v>47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4"/>
    </row>
    <row r="4" spans="1:17" ht="18.75" customHeight="1" thickBot="1">
      <c r="A4" s="684" t="s">
        <v>36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6"/>
    </row>
    <row r="5" spans="1:17" s="238" customFormat="1" ht="20.25" customHeight="1" thickBot="1">
      <c r="A5" s="681" t="s">
        <v>136</v>
      </c>
      <c r="B5" s="687" t="s">
        <v>34</v>
      </c>
      <c r="C5" s="688"/>
      <c r="D5" s="688"/>
      <c r="E5" s="688"/>
      <c r="F5" s="689"/>
      <c r="G5" s="689"/>
      <c r="H5" s="689"/>
      <c r="I5" s="690"/>
      <c r="J5" s="688" t="s">
        <v>33</v>
      </c>
      <c r="K5" s="688"/>
      <c r="L5" s="688"/>
      <c r="M5" s="688"/>
      <c r="N5" s="688"/>
      <c r="O5" s="688"/>
      <c r="P5" s="688"/>
      <c r="Q5" s="691"/>
    </row>
    <row r="6" spans="1:17" s="256" customFormat="1" ht="28.5" customHeight="1" thickBot="1">
      <c r="A6" s="682"/>
      <c r="B6" s="617" t="s">
        <v>155</v>
      </c>
      <c r="C6" s="618"/>
      <c r="D6" s="619"/>
      <c r="E6" s="615" t="s">
        <v>32</v>
      </c>
      <c r="F6" s="617" t="s">
        <v>156</v>
      </c>
      <c r="G6" s="618"/>
      <c r="H6" s="619"/>
      <c r="I6" s="613" t="s">
        <v>31</v>
      </c>
      <c r="J6" s="617" t="s">
        <v>157</v>
      </c>
      <c r="K6" s="618"/>
      <c r="L6" s="619"/>
      <c r="M6" s="615" t="s">
        <v>32</v>
      </c>
      <c r="N6" s="617" t="s">
        <v>158</v>
      </c>
      <c r="O6" s="618"/>
      <c r="P6" s="619"/>
      <c r="Q6" s="615" t="s">
        <v>31</v>
      </c>
    </row>
    <row r="7" spans="1:17" s="103" customFormat="1" ht="22.5" customHeight="1" thickBot="1">
      <c r="A7" s="683"/>
      <c r="B7" s="77" t="s">
        <v>20</v>
      </c>
      <c r="C7" s="74" t="s">
        <v>19</v>
      </c>
      <c r="D7" s="74" t="s">
        <v>15</v>
      </c>
      <c r="E7" s="616"/>
      <c r="F7" s="77" t="s">
        <v>20</v>
      </c>
      <c r="G7" s="75" t="s">
        <v>19</v>
      </c>
      <c r="H7" s="74" t="s">
        <v>15</v>
      </c>
      <c r="I7" s="614"/>
      <c r="J7" s="77" t="s">
        <v>20</v>
      </c>
      <c r="K7" s="74" t="s">
        <v>19</v>
      </c>
      <c r="L7" s="75" t="s">
        <v>15</v>
      </c>
      <c r="M7" s="616"/>
      <c r="N7" s="76" t="s">
        <v>20</v>
      </c>
      <c r="O7" s="75" t="s">
        <v>19</v>
      </c>
      <c r="P7" s="74" t="s">
        <v>15</v>
      </c>
      <c r="Q7" s="616"/>
    </row>
    <row r="8" spans="1:17" s="413" customFormat="1" ht="18" customHeight="1" thickBot="1">
      <c r="A8" s="539" t="s">
        <v>46</v>
      </c>
      <c r="B8" s="540">
        <f>SUM(B9:B59)</f>
        <v>1723417</v>
      </c>
      <c r="C8" s="541">
        <f>SUM(C9:C59)</f>
        <v>71479</v>
      </c>
      <c r="D8" s="541">
        <f>C8+B8</f>
        <v>1794896</v>
      </c>
      <c r="E8" s="542">
        <f>D8/$D$8</f>
        <v>1</v>
      </c>
      <c r="F8" s="541">
        <f>SUM(F9:F59)</f>
        <v>1927417</v>
      </c>
      <c r="G8" s="541">
        <f>SUM(G9:G59)</f>
        <v>62716</v>
      </c>
      <c r="H8" s="541">
        <f aca="true" t="shared" si="0" ref="H8:H59">G8+F8</f>
        <v>1990133</v>
      </c>
      <c r="I8" s="543">
        <f>(D8/H8-1)</f>
        <v>-0.09810248862764448</v>
      </c>
      <c r="J8" s="544">
        <f>SUM(J9:J59)</f>
        <v>17216404</v>
      </c>
      <c r="K8" s="541">
        <f>SUM(K9:K59)</f>
        <v>631866</v>
      </c>
      <c r="L8" s="541">
        <f aca="true" t="shared" si="1" ref="L8:L59">K8+J8</f>
        <v>17848270</v>
      </c>
      <c r="M8" s="542">
        <f>(L8/$L$8)</f>
        <v>1</v>
      </c>
      <c r="N8" s="541">
        <f>SUM(N9:N59)</f>
        <v>17111730</v>
      </c>
      <c r="O8" s="541">
        <f>SUM(O9:O59)</f>
        <v>571714</v>
      </c>
      <c r="P8" s="541">
        <f aca="true" t="shared" si="2" ref="P8:P59">O8+N8</f>
        <v>17683444</v>
      </c>
      <c r="Q8" s="545">
        <f>(L8/P8-1)</f>
        <v>0.009320921874720778</v>
      </c>
    </row>
    <row r="9" spans="1:17" s="101" customFormat="1" ht="18" customHeight="1" thickTop="1">
      <c r="A9" s="392" t="s">
        <v>226</v>
      </c>
      <c r="B9" s="393">
        <v>244397</v>
      </c>
      <c r="C9" s="394">
        <v>413</v>
      </c>
      <c r="D9" s="394">
        <f aca="true" t="shared" si="3" ref="D9:D59">C9+B9</f>
        <v>244810</v>
      </c>
      <c r="E9" s="395">
        <f>D9/$D$8</f>
        <v>0.13639230350950696</v>
      </c>
      <c r="F9" s="396">
        <v>260194</v>
      </c>
      <c r="G9" s="394">
        <v>80</v>
      </c>
      <c r="H9" s="394">
        <f t="shared" si="0"/>
        <v>260274</v>
      </c>
      <c r="I9" s="397">
        <f>(D9/H9-1)</f>
        <v>-0.059414309535335885</v>
      </c>
      <c r="J9" s="396">
        <v>2276600</v>
      </c>
      <c r="K9" s="394">
        <v>2666</v>
      </c>
      <c r="L9" s="394">
        <f t="shared" si="1"/>
        <v>2279266</v>
      </c>
      <c r="M9" s="397">
        <f>(L9/$L$8)</f>
        <v>0.12770234874304345</v>
      </c>
      <c r="N9" s="396">
        <v>2191658</v>
      </c>
      <c r="O9" s="394">
        <v>2027</v>
      </c>
      <c r="P9" s="394">
        <f t="shared" si="2"/>
        <v>2193685</v>
      </c>
      <c r="Q9" s="398">
        <f>(L9/P9-1)</f>
        <v>0.03901243797537024</v>
      </c>
    </row>
    <row r="10" spans="1:17" s="101" customFormat="1" ht="18" customHeight="1">
      <c r="A10" s="399" t="s">
        <v>227</v>
      </c>
      <c r="B10" s="400">
        <v>178668</v>
      </c>
      <c r="C10" s="401">
        <v>2123</v>
      </c>
      <c r="D10" s="401">
        <f t="shared" si="3"/>
        <v>180791</v>
      </c>
      <c r="E10" s="402">
        <f>D10/$D$8</f>
        <v>0.10072505593638852</v>
      </c>
      <c r="F10" s="403">
        <v>172087</v>
      </c>
      <c r="G10" s="401">
        <v>1278</v>
      </c>
      <c r="H10" s="401">
        <f t="shared" si="0"/>
        <v>173365</v>
      </c>
      <c r="I10" s="404">
        <f>(D10/H10-1)</f>
        <v>0.04283448216191266</v>
      </c>
      <c r="J10" s="403">
        <v>1725785</v>
      </c>
      <c r="K10" s="401">
        <v>8369</v>
      </c>
      <c r="L10" s="401">
        <f t="shared" si="1"/>
        <v>1734154</v>
      </c>
      <c r="M10" s="404">
        <f>(L10/$L$8)</f>
        <v>0.09716090130864224</v>
      </c>
      <c r="N10" s="403">
        <v>1580717</v>
      </c>
      <c r="O10" s="401">
        <v>5114</v>
      </c>
      <c r="P10" s="401">
        <f t="shared" si="2"/>
        <v>1585831</v>
      </c>
      <c r="Q10" s="405">
        <f>(L10/P10-1)</f>
        <v>0.0935301428714661</v>
      </c>
    </row>
    <row r="11" spans="1:17" s="101" customFormat="1" ht="18" customHeight="1">
      <c r="A11" s="399" t="s">
        <v>228</v>
      </c>
      <c r="B11" s="400">
        <v>139183</v>
      </c>
      <c r="C11" s="401">
        <v>1048</v>
      </c>
      <c r="D11" s="401">
        <f t="shared" si="3"/>
        <v>140231</v>
      </c>
      <c r="E11" s="402">
        <f>D11/$D$8</f>
        <v>0.07812764639288293</v>
      </c>
      <c r="F11" s="403">
        <v>200492</v>
      </c>
      <c r="G11" s="401">
        <v>26</v>
      </c>
      <c r="H11" s="401">
        <f t="shared" si="0"/>
        <v>200518</v>
      </c>
      <c r="I11" s="404">
        <f>(D11/H11-1)</f>
        <v>-0.3006563001825272</v>
      </c>
      <c r="J11" s="403">
        <v>1626707</v>
      </c>
      <c r="K11" s="401">
        <v>3229</v>
      </c>
      <c r="L11" s="401">
        <f t="shared" si="1"/>
        <v>1629936</v>
      </c>
      <c r="M11" s="404">
        <f>(L11/$L$8)</f>
        <v>0.09132179197199504</v>
      </c>
      <c r="N11" s="403">
        <v>1750011</v>
      </c>
      <c r="O11" s="401">
        <v>1809</v>
      </c>
      <c r="P11" s="401">
        <f t="shared" si="2"/>
        <v>1751820</v>
      </c>
      <c r="Q11" s="405">
        <f>(L11/P11-1)</f>
        <v>-0.06957564133301364</v>
      </c>
    </row>
    <row r="12" spans="1:17" s="101" customFormat="1" ht="18" customHeight="1">
      <c r="A12" s="399" t="s">
        <v>229</v>
      </c>
      <c r="B12" s="400">
        <v>99633</v>
      </c>
      <c r="C12" s="401">
        <v>2449</v>
      </c>
      <c r="D12" s="401">
        <f t="shared" si="3"/>
        <v>102082</v>
      </c>
      <c r="E12" s="402">
        <f>D12/$D$8</f>
        <v>0.05687349016321837</v>
      </c>
      <c r="F12" s="403">
        <v>132282</v>
      </c>
      <c r="G12" s="401">
        <v>633</v>
      </c>
      <c r="H12" s="401">
        <f>G12+F12</f>
        <v>132915</v>
      </c>
      <c r="I12" s="404">
        <f>(D12/H12-1)</f>
        <v>-0.23197532257457776</v>
      </c>
      <c r="J12" s="403">
        <v>1098793</v>
      </c>
      <c r="K12" s="401">
        <v>4924</v>
      </c>
      <c r="L12" s="401">
        <f>K12+J12</f>
        <v>1103717</v>
      </c>
      <c r="M12" s="404">
        <f>(L12/$L$8)</f>
        <v>0.06183887850195005</v>
      </c>
      <c r="N12" s="403">
        <v>1220354</v>
      </c>
      <c r="O12" s="401">
        <v>5662</v>
      </c>
      <c r="P12" s="401">
        <f>O12+N12</f>
        <v>1226016</v>
      </c>
      <c r="Q12" s="405">
        <f>(L12/P12-1)</f>
        <v>-0.09975318429775792</v>
      </c>
    </row>
    <row r="13" spans="1:17" s="101" customFormat="1" ht="18" customHeight="1">
      <c r="A13" s="399" t="s">
        <v>230</v>
      </c>
      <c r="B13" s="400">
        <v>93074</v>
      </c>
      <c r="C13" s="401">
        <v>421</v>
      </c>
      <c r="D13" s="401">
        <f t="shared" si="3"/>
        <v>93495</v>
      </c>
      <c r="E13" s="402">
        <f aca="true" t="shared" si="4" ref="E13:E21">D13/$D$8</f>
        <v>0.05208936896622423</v>
      </c>
      <c r="F13" s="403">
        <v>84663</v>
      </c>
      <c r="G13" s="401">
        <v>86</v>
      </c>
      <c r="H13" s="401">
        <f aca="true" t="shared" si="5" ref="H13:H21">G13+F13</f>
        <v>84749</v>
      </c>
      <c r="I13" s="404">
        <f aca="true" t="shared" si="6" ref="I13:I21">(D13/H13-1)</f>
        <v>0.1031988578036318</v>
      </c>
      <c r="J13" s="403">
        <v>853877</v>
      </c>
      <c r="K13" s="401">
        <v>2591</v>
      </c>
      <c r="L13" s="401">
        <f aca="true" t="shared" si="7" ref="L13:L21">K13+J13</f>
        <v>856468</v>
      </c>
      <c r="M13" s="404">
        <f aca="true" t="shared" si="8" ref="M13:M21">(L13/$L$8)</f>
        <v>0.0479860513091745</v>
      </c>
      <c r="N13" s="403">
        <v>739954</v>
      </c>
      <c r="O13" s="401">
        <v>3077</v>
      </c>
      <c r="P13" s="401">
        <f aca="true" t="shared" si="9" ref="P13:P21">O13+N13</f>
        <v>743031</v>
      </c>
      <c r="Q13" s="405">
        <f aca="true" t="shared" si="10" ref="Q13:Q21">(L13/P13-1)</f>
        <v>0.15266792368016957</v>
      </c>
    </row>
    <row r="14" spans="1:17" s="101" customFormat="1" ht="18" customHeight="1">
      <c r="A14" s="399" t="s">
        <v>231</v>
      </c>
      <c r="B14" s="400">
        <v>70248</v>
      </c>
      <c r="C14" s="401">
        <v>13814</v>
      </c>
      <c r="D14" s="401">
        <f t="shared" si="3"/>
        <v>84062</v>
      </c>
      <c r="E14" s="402">
        <f t="shared" si="4"/>
        <v>0.04683391126839661</v>
      </c>
      <c r="F14" s="403">
        <v>57406</v>
      </c>
      <c r="G14" s="401">
        <v>12071</v>
      </c>
      <c r="H14" s="401">
        <f t="shared" si="5"/>
        <v>69477</v>
      </c>
      <c r="I14" s="404">
        <f t="shared" si="6"/>
        <v>0.2099255868848684</v>
      </c>
      <c r="J14" s="403">
        <v>580172</v>
      </c>
      <c r="K14" s="401">
        <v>119209</v>
      </c>
      <c r="L14" s="401">
        <f t="shared" si="7"/>
        <v>699381</v>
      </c>
      <c r="M14" s="404">
        <f t="shared" si="8"/>
        <v>0.03918480614647806</v>
      </c>
      <c r="N14" s="403">
        <v>561672</v>
      </c>
      <c r="O14" s="401">
        <v>118025</v>
      </c>
      <c r="P14" s="401">
        <f t="shared" si="9"/>
        <v>679697</v>
      </c>
      <c r="Q14" s="405">
        <f t="shared" si="10"/>
        <v>0.028959963042355596</v>
      </c>
    </row>
    <row r="15" spans="1:17" s="101" customFormat="1" ht="18" customHeight="1">
      <c r="A15" s="399" t="s">
        <v>232</v>
      </c>
      <c r="B15" s="400">
        <v>72614</v>
      </c>
      <c r="C15" s="401">
        <v>257</v>
      </c>
      <c r="D15" s="401">
        <f t="shared" si="3"/>
        <v>72871</v>
      </c>
      <c r="E15" s="402">
        <f t="shared" si="4"/>
        <v>0.04059900963621291</v>
      </c>
      <c r="F15" s="403">
        <v>88306</v>
      </c>
      <c r="G15" s="401">
        <v>137</v>
      </c>
      <c r="H15" s="401">
        <f t="shared" si="5"/>
        <v>88443</v>
      </c>
      <c r="I15" s="404">
        <f t="shared" si="6"/>
        <v>-0.17606820211887886</v>
      </c>
      <c r="J15" s="403">
        <v>717023</v>
      </c>
      <c r="K15" s="401">
        <v>3727</v>
      </c>
      <c r="L15" s="401">
        <f t="shared" si="7"/>
        <v>720750</v>
      </c>
      <c r="M15" s="404">
        <f t="shared" si="8"/>
        <v>0.04038206504047731</v>
      </c>
      <c r="N15" s="403">
        <v>752464</v>
      </c>
      <c r="O15" s="401">
        <v>1218</v>
      </c>
      <c r="P15" s="401">
        <f t="shared" si="9"/>
        <v>753682</v>
      </c>
      <c r="Q15" s="405">
        <f t="shared" si="10"/>
        <v>-0.0436948208926311</v>
      </c>
    </row>
    <row r="16" spans="1:17" s="101" customFormat="1" ht="18" customHeight="1">
      <c r="A16" s="399" t="s">
        <v>233</v>
      </c>
      <c r="B16" s="400">
        <v>65531</v>
      </c>
      <c r="C16" s="401">
        <v>331</v>
      </c>
      <c r="D16" s="401">
        <f t="shared" si="3"/>
        <v>65862</v>
      </c>
      <c r="E16" s="402">
        <f t="shared" si="4"/>
        <v>0.03669404801169539</v>
      </c>
      <c r="F16" s="403">
        <v>69615</v>
      </c>
      <c r="G16" s="401">
        <v>862</v>
      </c>
      <c r="H16" s="401">
        <f t="shared" si="5"/>
        <v>70477</v>
      </c>
      <c r="I16" s="404">
        <f t="shared" si="6"/>
        <v>-0.06548235594591145</v>
      </c>
      <c r="J16" s="403">
        <v>607198</v>
      </c>
      <c r="K16" s="401">
        <v>4280</v>
      </c>
      <c r="L16" s="401">
        <f t="shared" si="7"/>
        <v>611478</v>
      </c>
      <c r="M16" s="404">
        <f t="shared" si="8"/>
        <v>0.03425979100495454</v>
      </c>
      <c r="N16" s="403">
        <v>638543</v>
      </c>
      <c r="O16" s="401">
        <v>4669</v>
      </c>
      <c r="P16" s="401">
        <f t="shared" si="9"/>
        <v>643212</v>
      </c>
      <c r="Q16" s="405">
        <f t="shared" si="10"/>
        <v>-0.04933676610510995</v>
      </c>
    </row>
    <row r="17" spans="1:17" s="101" customFormat="1" ht="18" customHeight="1">
      <c r="A17" s="399" t="s">
        <v>234</v>
      </c>
      <c r="B17" s="400">
        <v>51214</v>
      </c>
      <c r="C17" s="401">
        <v>383</v>
      </c>
      <c r="D17" s="401">
        <f t="shared" si="3"/>
        <v>51597</v>
      </c>
      <c r="E17" s="402">
        <f t="shared" si="4"/>
        <v>0.02874651233274797</v>
      </c>
      <c r="F17" s="403">
        <v>53905</v>
      </c>
      <c r="G17" s="401">
        <v>8</v>
      </c>
      <c r="H17" s="401">
        <f t="shared" si="5"/>
        <v>53913</v>
      </c>
      <c r="I17" s="404">
        <f t="shared" si="6"/>
        <v>-0.042958099159757346</v>
      </c>
      <c r="J17" s="403">
        <v>558886</v>
      </c>
      <c r="K17" s="401">
        <v>4675</v>
      </c>
      <c r="L17" s="401">
        <f t="shared" si="7"/>
        <v>563561</v>
      </c>
      <c r="M17" s="404">
        <f t="shared" si="8"/>
        <v>0.03157510503819138</v>
      </c>
      <c r="N17" s="403">
        <v>500106</v>
      </c>
      <c r="O17" s="401">
        <v>1292</v>
      </c>
      <c r="P17" s="401">
        <f t="shared" si="9"/>
        <v>501398</v>
      </c>
      <c r="Q17" s="405">
        <f t="shared" si="10"/>
        <v>0.12397935372697932</v>
      </c>
    </row>
    <row r="18" spans="1:17" s="101" customFormat="1" ht="18" customHeight="1">
      <c r="A18" s="399" t="s">
        <v>235</v>
      </c>
      <c r="B18" s="400">
        <v>42111</v>
      </c>
      <c r="C18" s="401">
        <v>8</v>
      </c>
      <c r="D18" s="401">
        <f t="shared" si="3"/>
        <v>42119</v>
      </c>
      <c r="E18" s="402">
        <f t="shared" si="4"/>
        <v>0.023465983544450487</v>
      </c>
      <c r="F18" s="403">
        <v>48632</v>
      </c>
      <c r="G18" s="401"/>
      <c r="H18" s="401">
        <f t="shared" si="5"/>
        <v>48632</v>
      </c>
      <c r="I18" s="404">
        <f t="shared" si="6"/>
        <v>-0.13392416515874317</v>
      </c>
      <c r="J18" s="403">
        <v>434716</v>
      </c>
      <c r="K18" s="401">
        <v>105</v>
      </c>
      <c r="L18" s="401">
        <f t="shared" si="7"/>
        <v>434821</v>
      </c>
      <c r="M18" s="404">
        <f t="shared" si="8"/>
        <v>0.024362081030822595</v>
      </c>
      <c r="N18" s="403">
        <v>431585</v>
      </c>
      <c r="O18" s="401">
        <v>208</v>
      </c>
      <c r="P18" s="401">
        <f t="shared" si="9"/>
        <v>431793</v>
      </c>
      <c r="Q18" s="405">
        <f t="shared" si="10"/>
        <v>0.007012619472756665</v>
      </c>
    </row>
    <row r="19" spans="1:17" s="101" customFormat="1" ht="18" customHeight="1">
      <c r="A19" s="399" t="s">
        <v>236</v>
      </c>
      <c r="B19" s="400">
        <v>39886</v>
      </c>
      <c r="C19" s="401">
        <v>603</v>
      </c>
      <c r="D19" s="401">
        <f t="shared" si="3"/>
        <v>40489</v>
      </c>
      <c r="E19" s="402">
        <f t="shared" si="4"/>
        <v>0.022557852934097573</v>
      </c>
      <c r="F19" s="403">
        <v>56105</v>
      </c>
      <c r="G19" s="401">
        <v>18</v>
      </c>
      <c r="H19" s="401">
        <f t="shared" si="5"/>
        <v>56123</v>
      </c>
      <c r="I19" s="404">
        <f t="shared" si="6"/>
        <v>-0.2785667195267537</v>
      </c>
      <c r="J19" s="403">
        <v>421650</v>
      </c>
      <c r="K19" s="401">
        <v>3053</v>
      </c>
      <c r="L19" s="401">
        <f t="shared" si="7"/>
        <v>424703</v>
      </c>
      <c r="M19" s="404">
        <f t="shared" si="8"/>
        <v>0.023795191354680313</v>
      </c>
      <c r="N19" s="403">
        <v>514973</v>
      </c>
      <c r="O19" s="401">
        <v>216</v>
      </c>
      <c r="P19" s="401">
        <f t="shared" si="9"/>
        <v>515189</v>
      </c>
      <c r="Q19" s="405">
        <f t="shared" si="10"/>
        <v>-0.17563651397836522</v>
      </c>
    </row>
    <row r="20" spans="1:17" s="101" customFormat="1" ht="18" customHeight="1">
      <c r="A20" s="399" t="s">
        <v>237</v>
      </c>
      <c r="B20" s="400">
        <v>31113</v>
      </c>
      <c r="C20" s="401">
        <v>4026</v>
      </c>
      <c r="D20" s="401">
        <f t="shared" si="3"/>
        <v>35139</v>
      </c>
      <c r="E20" s="402">
        <f t="shared" si="4"/>
        <v>0.019577178844902433</v>
      </c>
      <c r="F20" s="403">
        <v>25004</v>
      </c>
      <c r="G20" s="401">
        <v>1928</v>
      </c>
      <c r="H20" s="401">
        <f t="shared" si="5"/>
        <v>26932</v>
      </c>
      <c r="I20" s="404">
        <f t="shared" si="6"/>
        <v>0.3047304321996138</v>
      </c>
      <c r="J20" s="403">
        <v>256124</v>
      </c>
      <c r="K20" s="401">
        <v>31807</v>
      </c>
      <c r="L20" s="401">
        <f t="shared" si="7"/>
        <v>287931</v>
      </c>
      <c r="M20" s="404">
        <f t="shared" si="8"/>
        <v>0.01613215174355834</v>
      </c>
      <c r="N20" s="403">
        <v>238618</v>
      </c>
      <c r="O20" s="401">
        <v>27665</v>
      </c>
      <c r="P20" s="401">
        <f t="shared" si="9"/>
        <v>266283</v>
      </c>
      <c r="Q20" s="405">
        <f t="shared" si="10"/>
        <v>0.0812969660098466</v>
      </c>
    </row>
    <row r="21" spans="1:17" s="101" customFormat="1" ht="18" customHeight="1">
      <c r="A21" s="399" t="s">
        <v>238</v>
      </c>
      <c r="B21" s="400">
        <v>26724</v>
      </c>
      <c r="C21" s="401">
        <v>2533</v>
      </c>
      <c r="D21" s="401">
        <f t="shared" si="3"/>
        <v>29257</v>
      </c>
      <c r="E21" s="402">
        <f t="shared" si="4"/>
        <v>0.016300108752819106</v>
      </c>
      <c r="F21" s="403">
        <v>23886</v>
      </c>
      <c r="G21" s="401">
        <v>3666</v>
      </c>
      <c r="H21" s="401">
        <f t="shared" si="5"/>
        <v>27552</v>
      </c>
      <c r="I21" s="404">
        <f t="shared" si="6"/>
        <v>0.06188298490127764</v>
      </c>
      <c r="J21" s="403">
        <v>271805</v>
      </c>
      <c r="K21" s="401">
        <v>36808</v>
      </c>
      <c r="L21" s="401">
        <f t="shared" si="7"/>
        <v>308613</v>
      </c>
      <c r="M21" s="404">
        <f t="shared" si="8"/>
        <v>0.017290919512087166</v>
      </c>
      <c r="N21" s="403">
        <v>205134</v>
      </c>
      <c r="O21" s="401">
        <v>42730</v>
      </c>
      <c r="P21" s="401">
        <f t="shared" si="9"/>
        <v>247864</v>
      </c>
      <c r="Q21" s="405">
        <f t="shared" si="10"/>
        <v>0.24509004938191903</v>
      </c>
    </row>
    <row r="22" spans="1:17" s="101" customFormat="1" ht="18" customHeight="1">
      <c r="A22" s="399" t="s">
        <v>239</v>
      </c>
      <c r="B22" s="400">
        <v>24002</v>
      </c>
      <c r="C22" s="401">
        <v>183</v>
      </c>
      <c r="D22" s="401">
        <f t="shared" si="3"/>
        <v>24185</v>
      </c>
      <c r="E22" s="402">
        <f>D22/$D$8</f>
        <v>0.013474318289193358</v>
      </c>
      <c r="F22" s="403">
        <v>46240</v>
      </c>
      <c r="G22" s="401">
        <v>10</v>
      </c>
      <c r="H22" s="401">
        <f>G22+F22</f>
        <v>46250</v>
      </c>
      <c r="I22" s="404">
        <f>(D22/H22-1)</f>
        <v>-0.47708108108108105</v>
      </c>
      <c r="J22" s="403">
        <v>400983</v>
      </c>
      <c r="K22" s="401">
        <v>854</v>
      </c>
      <c r="L22" s="401">
        <f>K22+J22</f>
        <v>401837</v>
      </c>
      <c r="M22" s="404">
        <f>(L22/$L$8)</f>
        <v>0.022514058785529353</v>
      </c>
      <c r="N22" s="403">
        <v>422339</v>
      </c>
      <c r="O22" s="401">
        <v>379</v>
      </c>
      <c r="P22" s="401">
        <f>O22+N22</f>
        <v>422718</v>
      </c>
      <c r="Q22" s="405">
        <f>(L22/P22-1)</f>
        <v>-0.04939699752553717</v>
      </c>
    </row>
    <row r="23" spans="1:17" s="101" customFormat="1" ht="18" customHeight="1">
      <c r="A23" s="399" t="s">
        <v>240</v>
      </c>
      <c r="B23" s="400">
        <v>22981</v>
      </c>
      <c r="C23" s="401">
        <v>50</v>
      </c>
      <c r="D23" s="401">
        <f t="shared" si="3"/>
        <v>23031</v>
      </c>
      <c r="E23" s="402">
        <f>D23/$D$8</f>
        <v>0.012831384102477247</v>
      </c>
      <c r="F23" s="403">
        <v>28443</v>
      </c>
      <c r="G23" s="401">
        <v>15</v>
      </c>
      <c r="H23" s="401">
        <f>G23+F23</f>
        <v>28458</v>
      </c>
      <c r="I23" s="404">
        <f>(D23/H23-1)</f>
        <v>-0.1907020872865275</v>
      </c>
      <c r="J23" s="403">
        <v>230414</v>
      </c>
      <c r="K23" s="401">
        <v>3806</v>
      </c>
      <c r="L23" s="401">
        <f>K23+J23</f>
        <v>234220</v>
      </c>
      <c r="M23" s="404">
        <f>(L23/$L$8)</f>
        <v>0.0131228404769762</v>
      </c>
      <c r="N23" s="403">
        <v>228128</v>
      </c>
      <c r="O23" s="401">
        <v>1717</v>
      </c>
      <c r="P23" s="401">
        <f>O23+N23</f>
        <v>229845</v>
      </c>
      <c r="Q23" s="405">
        <f>(L23/P23-1)</f>
        <v>0.01903456677326032</v>
      </c>
    </row>
    <row r="24" spans="1:17" s="101" customFormat="1" ht="18" customHeight="1">
      <c r="A24" s="399" t="s">
        <v>241</v>
      </c>
      <c r="B24" s="400">
        <v>22140</v>
      </c>
      <c r="C24" s="401">
        <v>37</v>
      </c>
      <c r="D24" s="401">
        <f t="shared" si="3"/>
        <v>22177</v>
      </c>
      <c r="E24" s="402">
        <f>D24/$D$8</f>
        <v>0.012355590518893574</v>
      </c>
      <c r="F24" s="403">
        <v>28076</v>
      </c>
      <c r="G24" s="401">
        <v>39</v>
      </c>
      <c r="H24" s="401">
        <f>G24+F24</f>
        <v>28115</v>
      </c>
      <c r="I24" s="404">
        <f>(D24/H24-1)</f>
        <v>-0.21120398363862702</v>
      </c>
      <c r="J24" s="403">
        <v>184798</v>
      </c>
      <c r="K24" s="401">
        <v>1638</v>
      </c>
      <c r="L24" s="401">
        <f>K24+J24</f>
        <v>186436</v>
      </c>
      <c r="M24" s="404">
        <f>(L24/$L$8)</f>
        <v>0.010445606212815024</v>
      </c>
      <c r="N24" s="403">
        <v>229213</v>
      </c>
      <c r="O24" s="401">
        <v>3607</v>
      </c>
      <c r="P24" s="401">
        <f>O24+N24</f>
        <v>232820</v>
      </c>
      <c r="Q24" s="405">
        <f>(L24/P24-1)</f>
        <v>-0.19922687054376775</v>
      </c>
    </row>
    <row r="25" spans="1:17" s="101" customFormat="1" ht="18" customHeight="1">
      <c r="A25" s="399" t="s">
        <v>242</v>
      </c>
      <c r="B25" s="400">
        <v>21653</v>
      </c>
      <c r="C25" s="401">
        <v>318</v>
      </c>
      <c r="D25" s="401">
        <f t="shared" si="3"/>
        <v>21971</v>
      </c>
      <c r="E25" s="402">
        <f aca="true" t="shared" si="11" ref="E25:E38">D25/$D$8</f>
        <v>0.012240820638075967</v>
      </c>
      <c r="F25" s="403">
        <v>26392</v>
      </c>
      <c r="G25" s="401"/>
      <c r="H25" s="401">
        <f t="shared" si="0"/>
        <v>26392</v>
      </c>
      <c r="I25" s="404">
        <f aca="true" t="shared" si="12" ref="I25:I38">(D25/H25-1)</f>
        <v>-0.16751288269172482</v>
      </c>
      <c r="J25" s="403">
        <v>250676</v>
      </c>
      <c r="K25" s="401">
        <v>1019</v>
      </c>
      <c r="L25" s="401">
        <f t="shared" si="1"/>
        <v>251695</v>
      </c>
      <c r="M25" s="404">
        <f aca="true" t="shared" si="13" ref="M25:M38">(L25/$L$8)</f>
        <v>0.014101926965470604</v>
      </c>
      <c r="N25" s="403">
        <v>201449</v>
      </c>
      <c r="O25" s="401">
        <v>1472</v>
      </c>
      <c r="P25" s="401">
        <f t="shared" si="2"/>
        <v>202921</v>
      </c>
      <c r="Q25" s="405">
        <f aca="true" t="shared" si="14" ref="Q25:Q38">(L25/P25-1)</f>
        <v>0.24035954878992327</v>
      </c>
    </row>
    <row r="26" spans="1:17" s="101" customFormat="1" ht="18" customHeight="1">
      <c r="A26" s="399" t="s">
        <v>243</v>
      </c>
      <c r="B26" s="400">
        <v>19860</v>
      </c>
      <c r="C26" s="401">
        <v>625</v>
      </c>
      <c r="D26" s="401">
        <f t="shared" si="3"/>
        <v>20485</v>
      </c>
      <c r="E26" s="402">
        <f t="shared" si="11"/>
        <v>0.011412917517226624</v>
      </c>
      <c r="F26" s="403">
        <v>30493</v>
      </c>
      <c r="G26" s="401">
        <v>225</v>
      </c>
      <c r="H26" s="401">
        <f>G26+F26</f>
        <v>30718</v>
      </c>
      <c r="I26" s="404">
        <f t="shared" si="12"/>
        <v>-0.33312715671593207</v>
      </c>
      <c r="J26" s="403">
        <v>273993</v>
      </c>
      <c r="K26" s="401">
        <v>846</v>
      </c>
      <c r="L26" s="401">
        <f>K26+J26</f>
        <v>274839</v>
      </c>
      <c r="M26" s="404">
        <f t="shared" si="13"/>
        <v>0.015398635273894894</v>
      </c>
      <c r="N26" s="403">
        <v>283038</v>
      </c>
      <c r="O26" s="401">
        <v>1221</v>
      </c>
      <c r="P26" s="401">
        <f>O26+N26</f>
        <v>284259</v>
      </c>
      <c r="Q26" s="405">
        <f t="shared" si="14"/>
        <v>-0.03313879243928952</v>
      </c>
    </row>
    <row r="27" spans="1:17" s="101" customFormat="1" ht="18" customHeight="1">
      <c r="A27" s="399" t="s">
        <v>244</v>
      </c>
      <c r="B27" s="400">
        <v>19051</v>
      </c>
      <c r="C27" s="401">
        <v>323</v>
      </c>
      <c r="D27" s="401">
        <f t="shared" si="3"/>
        <v>19374</v>
      </c>
      <c r="E27" s="402">
        <f t="shared" si="11"/>
        <v>0.01079394015029283</v>
      </c>
      <c r="F27" s="403">
        <v>18892</v>
      </c>
      <c r="G27" s="401">
        <v>314</v>
      </c>
      <c r="H27" s="401">
        <f>G27+F27</f>
        <v>19206</v>
      </c>
      <c r="I27" s="404">
        <f t="shared" si="12"/>
        <v>0.00874726647922519</v>
      </c>
      <c r="J27" s="403">
        <v>165393</v>
      </c>
      <c r="K27" s="401">
        <v>2687</v>
      </c>
      <c r="L27" s="401">
        <f>K27+J27</f>
        <v>168080</v>
      </c>
      <c r="M27" s="404">
        <f t="shared" si="13"/>
        <v>0.009417159198062333</v>
      </c>
      <c r="N27" s="403">
        <v>158477</v>
      </c>
      <c r="O27" s="401">
        <v>2628</v>
      </c>
      <c r="P27" s="401">
        <f>O27+N27</f>
        <v>161105</v>
      </c>
      <c r="Q27" s="405">
        <f t="shared" si="14"/>
        <v>0.04329474566276659</v>
      </c>
    </row>
    <row r="28" spans="1:17" s="101" customFormat="1" ht="18" customHeight="1">
      <c r="A28" s="399" t="s">
        <v>245</v>
      </c>
      <c r="B28" s="400">
        <v>18473</v>
      </c>
      <c r="C28" s="401">
        <v>4</v>
      </c>
      <c r="D28" s="401">
        <f t="shared" si="3"/>
        <v>18477</v>
      </c>
      <c r="E28" s="402">
        <f t="shared" si="11"/>
        <v>0.010294189746926842</v>
      </c>
      <c r="F28" s="403">
        <v>9859</v>
      </c>
      <c r="G28" s="401"/>
      <c r="H28" s="401">
        <f>G28+F28</f>
        <v>9859</v>
      </c>
      <c r="I28" s="404">
        <f t="shared" si="12"/>
        <v>0.8741251648240187</v>
      </c>
      <c r="J28" s="403">
        <v>142902</v>
      </c>
      <c r="K28" s="401">
        <v>1135</v>
      </c>
      <c r="L28" s="401">
        <f>K28+J28</f>
        <v>144037</v>
      </c>
      <c r="M28" s="404">
        <f t="shared" si="13"/>
        <v>0.008070081862275728</v>
      </c>
      <c r="N28" s="403">
        <v>92391</v>
      </c>
      <c r="O28" s="401">
        <v>12</v>
      </c>
      <c r="P28" s="401">
        <f>O28+N28</f>
        <v>92403</v>
      </c>
      <c r="Q28" s="405">
        <f t="shared" si="14"/>
        <v>0.5587913812322112</v>
      </c>
    </row>
    <row r="29" spans="1:17" s="101" customFormat="1" ht="18" customHeight="1">
      <c r="A29" s="399" t="s">
        <v>246</v>
      </c>
      <c r="B29" s="400">
        <v>17935</v>
      </c>
      <c r="C29" s="401">
        <v>0</v>
      </c>
      <c r="D29" s="401">
        <f t="shared" si="3"/>
        <v>17935</v>
      </c>
      <c r="E29" s="402">
        <f t="shared" si="11"/>
        <v>0.009992222390600904</v>
      </c>
      <c r="F29" s="403">
        <v>23151</v>
      </c>
      <c r="G29" s="401"/>
      <c r="H29" s="401">
        <f t="shared" si="0"/>
        <v>23151</v>
      </c>
      <c r="I29" s="404">
        <f t="shared" si="12"/>
        <v>-0.22530344261586976</v>
      </c>
      <c r="J29" s="403">
        <v>196943</v>
      </c>
      <c r="K29" s="401">
        <v>495</v>
      </c>
      <c r="L29" s="401">
        <f t="shared" si="1"/>
        <v>197438</v>
      </c>
      <c r="M29" s="404">
        <f t="shared" si="13"/>
        <v>0.01106202449873293</v>
      </c>
      <c r="N29" s="403">
        <v>222923</v>
      </c>
      <c r="O29" s="401">
        <v>454</v>
      </c>
      <c r="P29" s="401">
        <f t="shared" si="2"/>
        <v>223377</v>
      </c>
      <c r="Q29" s="405">
        <f t="shared" si="14"/>
        <v>-0.11612207165464661</v>
      </c>
    </row>
    <row r="30" spans="1:17" s="101" customFormat="1" ht="18" customHeight="1">
      <c r="A30" s="399" t="s">
        <v>247</v>
      </c>
      <c r="B30" s="400">
        <v>16865</v>
      </c>
      <c r="C30" s="401">
        <v>105</v>
      </c>
      <c r="D30" s="401">
        <f t="shared" si="3"/>
        <v>16970</v>
      </c>
      <c r="E30" s="402">
        <f t="shared" si="11"/>
        <v>0.00945458678385823</v>
      </c>
      <c r="F30" s="403">
        <v>20385</v>
      </c>
      <c r="G30" s="401">
        <v>287</v>
      </c>
      <c r="H30" s="401">
        <f>G30+F30</f>
        <v>20672</v>
      </c>
      <c r="I30" s="404">
        <f t="shared" si="12"/>
        <v>-0.17908281733746134</v>
      </c>
      <c r="J30" s="403">
        <v>164522</v>
      </c>
      <c r="K30" s="401">
        <v>1011</v>
      </c>
      <c r="L30" s="401">
        <f>K30+J30</f>
        <v>165533</v>
      </c>
      <c r="M30" s="404">
        <f t="shared" si="13"/>
        <v>0.00927445629184229</v>
      </c>
      <c r="N30" s="403">
        <v>185198</v>
      </c>
      <c r="O30" s="401">
        <v>2490</v>
      </c>
      <c r="P30" s="401">
        <f>O30+N30</f>
        <v>187688</v>
      </c>
      <c r="Q30" s="405">
        <f t="shared" si="14"/>
        <v>-0.11804164357870506</v>
      </c>
    </row>
    <row r="31" spans="1:17" s="101" customFormat="1" ht="18" customHeight="1">
      <c r="A31" s="399" t="s">
        <v>248</v>
      </c>
      <c r="B31" s="400">
        <v>15851</v>
      </c>
      <c r="C31" s="401">
        <v>132</v>
      </c>
      <c r="D31" s="401">
        <f t="shared" si="3"/>
        <v>15983</v>
      </c>
      <c r="E31" s="402">
        <f t="shared" si="11"/>
        <v>0.00890469419955251</v>
      </c>
      <c r="F31" s="403">
        <v>25953</v>
      </c>
      <c r="G31" s="401">
        <v>15</v>
      </c>
      <c r="H31" s="401">
        <f>G31+F31</f>
        <v>25968</v>
      </c>
      <c r="I31" s="404">
        <f t="shared" si="12"/>
        <v>-0.38451170671595813</v>
      </c>
      <c r="J31" s="403">
        <v>222693</v>
      </c>
      <c r="K31" s="401">
        <v>3200</v>
      </c>
      <c r="L31" s="401">
        <f>K31+J31</f>
        <v>225893</v>
      </c>
      <c r="M31" s="404">
        <f t="shared" si="13"/>
        <v>0.012656296660684761</v>
      </c>
      <c r="N31" s="403">
        <v>237542</v>
      </c>
      <c r="O31" s="401">
        <v>411</v>
      </c>
      <c r="P31" s="401">
        <f>O31+N31</f>
        <v>237953</v>
      </c>
      <c r="Q31" s="405">
        <f t="shared" si="14"/>
        <v>-0.050682277592633884</v>
      </c>
    </row>
    <row r="32" spans="1:17" s="101" customFormat="1" ht="18" customHeight="1">
      <c r="A32" s="399" t="s">
        <v>249</v>
      </c>
      <c r="B32" s="400">
        <v>15319</v>
      </c>
      <c r="C32" s="401">
        <v>53</v>
      </c>
      <c r="D32" s="401">
        <f t="shared" si="3"/>
        <v>15372</v>
      </c>
      <c r="E32" s="402">
        <f t="shared" si="11"/>
        <v>0.00856428450450611</v>
      </c>
      <c r="F32" s="403">
        <v>11268</v>
      </c>
      <c r="G32" s="401">
        <v>9</v>
      </c>
      <c r="H32" s="401">
        <f>G32+F32</f>
        <v>11277</v>
      </c>
      <c r="I32" s="404">
        <f t="shared" si="12"/>
        <v>0.3631284916201116</v>
      </c>
      <c r="J32" s="403">
        <v>132549</v>
      </c>
      <c r="K32" s="401">
        <v>314</v>
      </c>
      <c r="L32" s="401">
        <f>K32+J32</f>
        <v>132863</v>
      </c>
      <c r="M32" s="404">
        <f t="shared" si="13"/>
        <v>0.007444026788030436</v>
      </c>
      <c r="N32" s="403">
        <v>103082</v>
      </c>
      <c r="O32" s="401">
        <v>133</v>
      </c>
      <c r="P32" s="401">
        <f>O32+N32</f>
        <v>103215</v>
      </c>
      <c r="Q32" s="405">
        <f t="shared" si="14"/>
        <v>0.28724507096836693</v>
      </c>
    </row>
    <row r="33" spans="1:17" s="101" customFormat="1" ht="18" customHeight="1">
      <c r="A33" s="399" t="s">
        <v>250</v>
      </c>
      <c r="B33" s="400">
        <v>14195</v>
      </c>
      <c r="C33" s="401">
        <v>998</v>
      </c>
      <c r="D33" s="401">
        <f t="shared" si="3"/>
        <v>15193</v>
      </c>
      <c r="E33" s="402">
        <f t="shared" si="11"/>
        <v>0.008464557277970422</v>
      </c>
      <c r="F33" s="403">
        <v>14249</v>
      </c>
      <c r="G33" s="401">
        <v>870</v>
      </c>
      <c r="H33" s="401">
        <f>G33+F33</f>
        <v>15119</v>
      </c>
      <c r="I33" s="404">
        <f t="shared" si="12"/>
        <v>0.004894503604735867</v>
      </c>
      <c r="J33" s="403">
        <v>139605</v>
      </c>
      <c r="K33" s="401">
        <v>14950</v>
      </c>
      <c r="L33" s="401">
        <f>K33+J33</f>
        <v>154555</v>
      </c>
      <c r="M33" s="404">
        <f t="shared" si="13"/>
        <v>0.008659382674063089</v>
      </c>
      <c r="N33" s="403">
        <v>105830</v>
      </c>
      <c r="O33" s="401">
        <v>17165</v>
      </c>
      <c r="P33" s="401">
        <f>O33+N33</f>
        <v>122995</v>
      </c>
      <c r="Q33" s="405">
        <f t="shared" si="14"/>
        <v>0.25659579657709664</v>
      </c>
    </row>
    <row r="34" spans="1:17" s="101" customFormat="1" ht="18" customHeight="1">
      <c r="A34" s="399" t="s">
        <v>251</v>
      </c>
      <c r="B34" s="400">
        <v>14676</v>
      </c>
      <c r="C34" s="401">
        <v>82</v>
      </c>
      <c r="D34" s="401">
        <f t="shared" si="3"/>
        <v>14758</v>
      </c>
      <c r="E34" s="402">
        <f t="shared" si="11"/>
        <v>0.008222203403428389</v>
      </c>
      <c r="F34" s="403">
        <v>16655</v>
      </c>
      <c r="G34" s="401">
        <v>72</v>
      </c>
      <c r="H34" s="401">
        <f>G34+F34</f>
        <v>16727</v>
      </c>
      <c r="I34" s="404">
        <f t="shared" si="12"/>
        <v>-0.1177138757697136</v>
      </c>
      <c r="J34" s="403">
        <v>147333</v>
      </c>
      <c r="K34" s="401">
        <v>625</v>
      </c>
      <c r="L34" s="401">
        <f>K34+J34</f>
        <v>147958</v>
      </c>
      <c r="M34" s="404">
        <f t="shared" si="13"/>
        <v>0.008289767019436617</v>
      </c>
      <c r="N34" s="403">
        <v>151826</v>
      </c>
      <c r="O34" s="401">
        <v>344</v>
      </c>
      <c r="P34" s="401">
        <f>O34+N34</f>
        <v>152170</v>
      </c>
      <c r="Q34" s="405">
        <f t="shared" si="14"/>
        <v>-0.027679568903200336</v>
      </c>
    </row>
    <row r="35" spans="1:17" s="101" customFormat="1" ht="18" customHeight="1">
      <c r="A35" s="399" t="s">
        <v>252</v>
      </c>
      <c r="B35" s="400">
        <v>14510</v>
      </c>
      <c r="C35" s="401">
        <v>82</v>
      </c>
      <c r="D35" s="401">
        <f t="shared" si="3"/>
        <v>14592</v>
      </c>
      <c r="E35" s="402">
        <f t="shared" si="11"/>
        <v>0.008129718936361772</v>
      </c>
      <c r="F35" s="403">
        <v>16093</v>
      </c>
      <c r="G35" s="401">
        <v>51</v>
      </c>
      <c r="H35" s="401">
        <f t="shared" si="0"/>
        <v>16144</v>
      </c>
      <c r="I35" s="404">
        <f t="shared" si="12"/>
        <v>-0.09613478691774036</v>
      </c>
      <c r="J35" s="403">
        <v>137513</v>
      </c>
      <c r="K35" s="401">
        <v>215</v>
      </c>
      <c r="L35" s="401">
        <f t="shared" si="1"/>
        <v>137728</v>
      </c>
      <c r="M35" s="404">
        <f t="shared" si="13"/>
        <v>0.007716602225313714</v>
      </c>
      <c r="N35" s="403">
        <v>138895</v>
      </c>
      <c r="O35" s="401">
        <v>759</v>
      </c>
      <c r="P35" s="401">
        <f t="shared" si="2"/>
        <v>139654</v>
      </c>
      <c r="Q35" s="405">
        <f t="shared" si="14"/>
        <v>-0.013791226889312114</v>
      </c>
    </row>
    <row r="36" spans="1:17" s="101" customFormat="1" ht="18" customHeight="1">
      <c r="A36" s="399" t="s">
        <v>253</v>
      </c>
      <c r="B36" s="400">
        <v>13020</v>
      </c>
      <c r="C36" s="401">
        <v>0</v>
      </c>
      <c r="D36" s="401">
        <f t="shared" si="3"/>
        <v>13020</v>
      </c>
      <c r="E36" s="402">
        <f t="shared" si="11"/>
        <v>0.0072539021759477984</v>
      </c>
      <c r="F36" s="403">
        <v>13974</v>
      </c>
      <c r="G36" s="401"/>
      <c r="H36" s="401">
        <f t="shared" si="0"/>
        <v>13974</v>
      </c>
      <c r="I36" s="404">
        <f t="shared" si="12"/>
        <v>-0.06826964362387289</v>
      </c>
      <c r="J36" s="403">
        <v>116813</v>
      </c>
      <c r="K36" s="401">
        <v>167</v>
      </c>
      <c r="L36" s="401">
        <f t="shared" si="1"/>
        <v>116980</v>
      </c>
      <c r="M36" s="404">
        <f t="shared" si="13"/>
        <v>0.006554136619403449</v>
      </c>
      <c r="N36" s="403">
        <v>133257</v>
      </c>
      <c r="O36" s="401"/>
      <c r="P36" s="401">
        <f t="shared" si="2"/>
        <v>133257</v>
      </c>
      <c r="Q36" s="405">
        <f t="shared" si="14"/>
        <v>-0.12214742940333345</v>
      </c>
    </row>
    <row r="37" spans="1:17" s="101" customFormat="1" ht="18" customHeight="1">
      <c r="A37" s="399" t="s">
        <v>254</v>
      </c>
      <c r="B37" s="400">
        <v>12230</v>
      </c>
      <c r="C37" s="401">
        <v>593</v>
      </c>
      <c r="D37" s="401">
        <f t="shared" si="3"/>
        <v>12823</v>
      </c>
      <c r="E37" s="402">
        <f t="shared" si="11"/>
        <v>0.007144146513224164</v>
      </c>
      <c r="F37" s="403">
        <v>15614</v>
      </c>
      <c r="G37" s="401">
        <v>214</v>
      </c>
      <c r="H37" s="401">
        <f t="shared" si="0"/>
        <v>15828</v>
      </c>
      <c r="I37" s="404">
        <f t="shared" si="12"/>
        <v>-0.189853424311347</v>
      </c>
      <c r="J37" s="403">
        <v>144848</v>
      </c>
      <c r="K37" s="401">
        <v>2370</v>
      </c>
      <c r="L37" s="401">
        <f t="shared" si="1"/>
        <v>147218</v>
      </c>
      <c r="M37" s="404">
        <f t="shared" si="13"/>
        <v>0.008248306418493221</v>
      </c>
      <c r="N37" s="403">
        <v>152755</v>
      </c>
      <c r="O37" s="401">
        <v>1065</v>
      </c>
      <c r="P37" s="401">
        <f t="shared" si="2"/>
        <v>153820</v>
      </c>
      <c r="Q37" s="405">
        <f t="shared" si="14"/>
        <v>-0.04292029645039652</v>
      </c>
    </row>
    <row r="38" spans="1:17" s="101" customFormat="1" ht="18" customHeight="1">
      <c r="A38" s="399" t="s">
        <v>255</v>
      </c>
      <c r="B38" s="400">
        <v>10464</v>
      </c>
      <c r="C38" s="401">
        <v>61</v>
      </c>
      <c r="D38" s="401">
        <f t="shared" si="3"/>
        <v>10525</v>
      </c>
      <c r="E38" s="402">
        <f t="shared" si="11"/>
        <v>0.0058638494932296914</v>
      </c>
      <c r="F38" s="403">
        <v>9844</v>
      </c>
      <c r="G38" s="401">
        <v>41</v>
      </c>
      <c r="H38" s="401">
        <f t="shared" si="0"/>
        <v>9885</v>
      </c>
      <c r="I38" s="404">
        <f t="shared" si="12"/>
        <v>0.06474456246838645</v>
      </c>
      <c r="J38" s="403">
        <v>90461</v>
      </c>
      <c r="K38" s="401">
        <v>724</v>
      </c>
      <c r="L38" s="401">
        <f t="shared" si="1"/>
        <v>91185</v>
      </c>
      <c r="M38" s="404">
        <f t="shared" si="13"/>
        <v>0.005108898509491396</v>
      </c>
      <c r="N38" s="403">
        <v>87343</v>
      </c>
      <c r="O38" s="401">
        <v>291</v>
      </c>
      <c r="P38" s="401">
        <f t="shared" si="2"/>
        <v>87634</v>
      </c>
      <c r="Q38" s="405">
        <f t="shared" si="14"/>
        <v>0.040520802428281266</v>
      </c>
    </row>
    <row r="39" spans="1:17" s="101" customFormat="1" ht="18" customHeight="1">
      <c r="A39" s="399" t="s">
        <v>256</v>
      </c>
      <c r="B39" s="400">
        <v>10202</v>
      </c>
      <c r="C39" s="401">
        <v>296</v>
      </c>
      <c r="D39" s="401">
        <f t="shared" si="3"/>
        <v>10498</v>
      </c>
      <c r="E39" s="402">
        <f aca="true" t="shared" si="15" ref="E39:E59">D39/$D$8</f>
        <v>0.005848806838947772</v>
      </c>
      <c r="F39" s="403">
        <v>10710</v>
      </c>
      <c r="G39" s="401">
        <v>209</v>
      </c>
      <c r="H39" s="401">
        <f t="shared" si="0"/>
        <v>10919</v>
      </c>
      <c r="I39" s="404">
        <f aca="true" t="shared" si="16" ref="I39:I59">(D39/H39-1)</f>
        <v>-0.038556644381353644</v>
      </c>
      <c r="J39" s="403">
        <v>87948</v>
      </c>
      <c r="K39" s="401">
        <v>649</v>
      </c>
      <c r="L39" s="401">
        <f t="shared" si="1"/>
        <v>88597</v>
      </c>
      <c r="M39" s="404">
        <f aca="true" t="shared" si="17" ref="M39:M59">(L39/$L$8)</f>
        <v>0.004963898461867733</v>
      </c>
      <c r="N39" s="403">
        <v>87602</v>
      </c>
      <c r="O39" s="401">
        <v>711</v>
      </c>
      <c r="P39" s="401">
        <f t="shared" si="2"/>
        <v>88313</v>
      </c>
      <c r="Q39" s="405">
        <f aca="true" t="shared" si="18" ref="Q39:Q59">(L39/P39-1)</f>
        <v>0.0032158345883392947</v>
      </c>
    </row>
    <row r="40" spans="1:17" s="101" customFormat="1" ht="18" customHeight="1">
      <c r="A40" s="399" t="s">
        <v>257</v>
      </c>
      <c r="B40" s="400">
        <v>9630</v>
      </c>
      <c r="C40" s="401">
        <v>0</v>
      </c>
      <c r="D40" s="401">
        <f t="shared" si="3"/>
        <v>9630</v>
      </c>
      <c r="E40" s="402">
        <f t="shared" si="15"/>
        <v>0.005365213360551252</v>
      </c>
      <c r="F40" s="403">
        <v>9671</v>
      </c>
      <c r="G40" s="401">
        <v>73</v>
      </c>
      <c r="H40" s="401">
        <f t="shared" si="0"/>
        <v>9744</v>
      </c>
      <c r="I40" s="404">
        <f t="shared" si="16"/>
        <v>-0.011699507389162589</v>
      </c>
      <c r="J40" s="403">
        <v>95014</v>
      </c>
      <c r="K40" s="401">
        <v>355</v>
      </c>
      <c r="L40" s="401">
        <f t="shared" si="1"/>
        <v>95369</v>
      </c>
      <c r="M40" s="404">
        <f t="shared" si="17"/>
        <v>0.005343318988338926</v>
      </c>
      <c r="N40" s="403">
        <v>87178</v>
      </c>
      <c r="O40" s="401">
        <v>93</v>
      </c>
      <c r="P40" s="401">
        <f t="shared" si="2"/>
        <v>87271</v>
      </c>
      <c r="Q40" s="405">
        <f t="shared" si="18"/>
        <v>0.09279141983018424</v>
      </c>
    </row>
    <row r="41" spans="1:17" s="101" customFormat="1" ht="18" customHeight="1">
      <c r="A41" s="399" t="s">
        <v>258</v>
      </c>
      <c r="B41" s="400">
        <v>9114</v>
      </c>
      <c r="C41" s="401">
        <v>137</v>
      </c>
      <c r="D41" s="401">
        <f t="shared" si="3"/>
        <v>9251</v>
      </c>
      <c r="E41" s="402">
        <f t="shared" si="15"/>
        <v>0.005154059065260606</v>
      </c>
      <c r="F41" s="403">
        <v>7809</v>
      </c>
      <c r="G41" s="401"/>
      <c r="H41" s="401">
        <f t="shared" si="0"/>
        <v>7809</v>
      </c>
      <c r="I41" s="404">
        <f t="shared" si="16"/>
        <v>0.18465872710974507</v>
      </c>
      <c r="J41" s="403">
        <v>67163</v>
      </c>
      <c r="K41" s="401">
        <v>394</v>
      </c>
      <c r="L41" s="401">
        <f t="shared" si="1"/>
        <v>67557</v>
      </c>
      <c r="M41" s="404">
        <f t="shared" si="17"/>
        <v>0.0037850727269365604</v>
      </c>
      <c r="N41" s="403">
        <v>72990</v>
      </c>
      <c r="O41" s="401">
        <v>253</v>
      </c>
      <c r="P41" s="401">
        <f t="shared" si="2"/>
        <v>73243</v>
      </c>
      <c r="Q41" s="405">
        <f t="shared" si="18"/>
        <v>-0.07763199213576721</v>
      </c>
    </row>
    <row r="42" spans="1:17" s="101" customFormat="1" ht="18" customHeight="1">
      <c r="A42" s="399" t="s">
        <v>259</v>
      </c>
      <c r="B42" s="400">
        <v>8491</v>
      </c>
      <c r="C42" s="401">
        <v>36</v>
      </c>
      <c r="D42" s="401">
        <f t="shared" si="3"/>
        <v>8527</v>
      </c>
      <c r="E42" s="402">
        <f t="shared" si="15"/>
        <v>0.0047506930763676555</v>
      </c>
      <c r="F42" s="403">
        <v>7658</v>
      </c>
      <c r="G42" s="401"/>
      <c r="H42" s="401">
        <f t="shared" si="0"/>
        <v>7658</v>
      </c>
      <c r="I42" s="404">
        <f t="shared" si="16"/>
        <v>0.1134761034212588</v>
      </c>
      <c r="J42" s="403">
        <v>64608</v>
      </c>
      <c r="K42" s="401">
        <v>301</v>
      </c>
      <c r="L42" s="401">
        <f t="shared" si="1"/>
        <v>64909</v>
      </c>
      <c r="M42" s="404">
        <f t="shared" si="17"/>
        <v>0.003636711008966135</v>
      </c>
      <c r="N42" s="403">
        <v>61135</v>
      </c>
      <c r="O42" s="401">
        <v>20</v>
      </c>
      <c r="P42" s="401">
        <f t="shared" si="2"/>
        <v>61155</v>
      </c>
      <c r="Q42" s="405">
        <f t="shared" si="18"/>
        <v>0.06138500531436519</v>
      </c>
    </row>
    <row r="43" spans="1:17" s="101" customFormat="1" ht="18" customHeight="1">
      <c r="A43" s="399" t="s">
        <v>260</v>
      </c>
      <c r="B43" s="400">
        <v>7180</v>
      </c>
      <c r="C43" s="401">
        <v>22</v>
      </c>
      <c r="D43" s="401">
        <f t="shared" si="3"/>
        <v>7202</v>
      </c>
      <c r="E43" s="402">
        <f t="shared" si="15"/>
        <v>0.004012488745866055</v>
      </c>
      <c r="F43" s="403">
        <v>9805</v>
      </c>
      <c r="G43" s="401">
        <v>38</v>
      </c>
      <c r="H43" s="401">
        <f t="shared" si="0"/>
        <v>9843</v>
      </c>
      <c r="I43" s="404">
        <f t="shared" si="16"/>
        <v>-0.26831250634969017</v>
      </c>
      <c r="J43" s="403">
        <v>82889</v>
      </c>
      <c r="K43" s="401">
        <v>255</v>
      </c>
      <c r="L43" s="401">
        <f t="shared" si="1"/>
        <v>83144</v>
      </c>
      <c r="M43" s="404">
        <f t="shared" si="17"/>
        <v>0.004658378655186189</v>
      </c>
      <c r="N43" s="403">
        <v>98769</v>
      </c>
      <c r="O43" s="401">
        <v>323</v>
      </c>
      <c r="P43" s="401">
        <f t="shared" si="2"/>
        <v>99092</v>
      </c>
      <c r="Q43" s="405">
        <f t="shared" si="18"/>
        <v>-0.16094134743470712</v>
      </c>
    </row>
    <row r="44" spans="1:17" s="101" customFormat="1" ht="18" customHeight="1">
      <c r="A44" s="399" t="s">
        <v>261</v>
      </c>
      <c r="B44" s="400">
        <v>6552</v>
      </c>
      <c r="C44" s="401">
        <v>46</v>
      </c>
      <c r="D44" s="401">
        <f t="shared" si="3"/>
        <v>6598</v>
      </c>
      <c r="E44" s="402">
        <f t="shared" si="15"/>
        <v>0.003675978998226081</v>
      </c>
      <c r="F44" s="403">
        <v>8058</v>
      </c>
      <c r="G44" s="401">
        <v>15</v>
      </c>
      <c r="H44" s="401">
        <f t="shared" si="0"/>
        <v>8073</v>
      </c>
      <c r="I44" s="404">
        <f t="shared" si="16"/>
        <v>-0.18270779140344362</v>
      </c>
      <c r="J44" s="403">
        <v>62426</v>
      </c>
      <c r="K44" s="401">
        <v>175</v>
      </c>
      <c r="L44" s="401">
        <f t="shared" si="1"/>
        <v>62601</v>
      </c>
      <c r="M44" s="404">
        <f t="shared" si="17"/>
        <v>0.0035073987562940275</v>
      </c>
      <c r="N44" s="403">
        <v>66826</v>
      </c>
      <c r="O44" s="401">
        <v>134</v>
      </c>
      <c r="P44" s="401">
        <f t="shared" si="2"/>
        <v>66960</v>
      </c>
      <c r="Q44" s="405">
        <f t="shared" si="18"/>
        <v>-0.06509856630824373</v>
      </c>
    </row>
    <row r="45" spans="1:17" s="101" customFormat="1" ht="18" customHeight="1">
      <c r="A45" s="399" t="s">
        <v>262</v>
      </c>
      <c r="B45" s="400">
        <v>6134</v>
      </c>
      <c r="C45" s="401">
        <v>40</v>
      </c>
      <c r="D45" s="401">
        <f t="shared" si="3"/>
        <v>6174</v>
      </c>
      <c r="E45" s="402">
        <f t="shared" si="15"/>
        <v>0.003439753612465569</v>
      </c>
      <c r="F45" s="403">
        <v>8272</v>
      </c>
      <c r="G45" s="401"/>
      <c r="H45" s="401">
        <f t="shared" si="0"/>
        <v>8272</v>
      </c>
      <c r="I45" s="404">
        <f t="shared" si="16"/>
        <v>-0.25362669245647973</v>
      </c>
      <c r="J45" s="403">
        <v>66148</v>
      </c>
      <c r="K45" s="401">
        <v>137</v>
      </c>
      <c r="L45" s="401">
        <f t="shared" si="1"/>
        <v>66285</v>
      </c>
      <c r="M45" s="404">
        <f t="shared" si="17"/>
        <v>0.003713805315585208</v>
      </c>
      <c r="N45" s="403">
        <v>80900</v>
      </c>
      <c r="O45" s="401">
        <v>83</v>
      </c>
      <c r="P45" s="401">
        <f t="shared" si="2"/>
        <v>80983</v>
      </c>
      <c r="Q45" s="405">
        <f t="shared" si="18"/>
        <v>-0.18149488164182603</v>
      </c>
    </row>
    <row r="46" spans="1:17" s="101" customFormat="1" ht="18" customHeight="1">
      <c r="A46" s="399" t="s">
        <v>263</v>
      </c>
      <c r="B46" s="400">
        <v>6108</v>
      </c>
      <c r="C46" s="401">
        <v>31</v>
      </c>
      <c r="D46" s="401">
        <f t="shared" si="3"/>
        <v>6139</v>
      </c>
      <c r="E46" s="402">
        <f t="shared" si="15"/>
        <v>0.0034202538754334513</v>
      </c>
      <c r="F46" s="403">
        <v>8785</v>
      </c>
      <c r="G46" s="401">
        <v>11</v>
      </c>
      <c r="H46" s="401">
        <f t="shared" si="0"/>
        <v>8796</v>
      </c>
      <c r="I46" s="404">
        <f t="shared" si="16"/>
        <v>-0.30206912232833105</v>
      </c>
      <c r="J46" s="403">
        <v>69432</v>
      </c>
      <c r="K46" s="401">
        <v>176</v>
      </c>
      <c r="L46" s="401">
        <f t="shared" si="1"/>
        <v>69608</v>
      </c>
      <c r="M46" s="404">
        <f t="shared" si="17"/>
        <v>0.0038999858249567044</v>
      </c>
      <c r="N46" s="403">
        <v>69421</v>
      </c>
      <c r="O46" s="401">
        <v>75</v>
      </c>
      <c r="P46" s="401">
        <f t="shared" si="2"/>
        <v>69496</v>
      </c>
      <c r="Q46" s="405">
        <f t="shared" si="18"/>
        <v>0.0016116035455278066</v>
      </c>
    </row>
    <row r="47" spans="1:17" s="101" customFormat="1" ht="18" customHeight="1">
      <c r="A47" s="399" t="s">
        <v>264</v>
      </c>
      <c r="B47" s="400">
        <v>5999</v>
      </c>
      <c r="C47" s="401">
        <v>12</v>
      </c>
      <c r="D47" s="401">
        <f t="shared" si="3"/>
        <v>6011</v>
      </c>
      <c r="E47" s="402">
        <f t="shared" si="15"/>
        <v>0.0033489405514302776</v>
      </c>
      <c r="F47" s="403">
        <v>6056</v>
      </c>
      <c r="G47" s="401">
        <v>178</v>
      </c>
      <c r="H47" s="401">
        <f t="shared" si="0"/>
        <v>6234</v>
      </c>
      <c r="I47" s="404">
        <f t="shared" si="16"/>
        <v>-0.03577157523259544</v>
      </c>
      <c r="J47" s="403">
        <v>51761</v>
      </c>
      <c r="K47" s="401">
        <v>320</v>
      </c>
      <c r="L47" s="401">
        <f t="shared" si="1"/>
        <v>52081</v>
      </c>
      <c r="M47" s="404">
        <f t="shared" si="17"/>
        <v>0.002917985888828441</v>
      </c>
      <c r="N47" s="403">
        <v>49615</v>
      </c>
      <c r="O47" s="401">
        <v>309</v>
      </c>
      <c r="P47" s="401">
        <f t="shared" si="2"/>
        <v>49924</v>
      </c>
      <c r="Q47" s="405">
        <f t="shared" si="18"/>
        <v>0.04320567262238595</v>
      </c>
    </row>
    <row r="48" spans="1:17" s="101" customFormat="1" ht="18" customHeight="1">
      <c r="A48" s="399" t="s">
        <v>265</v>
      </c>
      <c r="B48" s="400">
        <v>5497</v>
      </c>
      <c r="C48" s="401">
        <v>320</v>
      </c>
      <c r="D48" s="401">
        <f t="shared" si="3"/>
        <v>5817</v>
      </c>
      <c r="E48" s="402">
        <f t="shared" si="15"/>
        <v>0.0032408562947379683</v>
      </c>
      <c r="F48" s="403">
        <v>5391</v>
      </c>
      <c r="G48" s="401">
        <v>347</v>
      </c>
      <c r="H48" s="401">
        <f t="shared" si="0"/>
        <v>5738</v>
      </c>
      <c r="I48" s="404">
        <f t="shared" si="16"/>
        <v>0.013767863367026845</v>
      </c>
      <c r="J48" s="403">
        <v>51629</v>
      </c>
      <c r="K48" s="401">
        <v>2940</v>
      </c>
      <c r="L48" s="401">
        <f t="shared" si="1"/>
        <v>54569</v>
      </c>
      <c r="M48" s="404">
        <f t="shared" si="17"/>
        <v>0.0030573831525408345</v>
      </c>
      <c r="N48" s="403">
        <v>52983</v>
      </c>
      <c r="O48" s="401">
        <v>2619</v>
      </c>
      <c r="P48" s="401">
        <f t="shared" si="2"/>
        <v>55602</v>
      </c>
      <c r="Q48" s="405">
        <f t="shared" si="18"/>
        <v>-0.018578468400417214</v>
      </c>
    </row>
    <row r="49" spans="1:17" s="101" customFormat="1" ht="18" customHeight="1">
      <c r="A49" s="399" t="s">
        <v>266</v>
      </c>
      <c r="B49" s="400">
        <v>1911</v>
      </c>
      <c r="C49" s="401">
        <v>3518</v>
      </c>
      <c r="D49" s="401">
        <f t="shared" si="3"/>
        <v>5429</v>
      </c>
      <c r="E49" s="402">
        <f t="shared" si="15"/>
        <v>0.0030246877813533486</v>
      </c>
      <c r="F49" s="403">
        <v>1878</v>
      </c>
      <c r="G49" s="401">
        <v>2176</v>
      </c>
      <c r="H49" s="401">
        <f t="shared" si="0"/>
        <v>4054</v>
      </c>
      <c r="I49" s="404">
        <f t="shared" si="16"/>
        <v>0.33917118894918596</v>
      </c>
      <c r="J49" s="403">
        <v>23766</v>
      </c>
      <c r="K49" s="401">
        <v>30438</v>
      </c>
      <c r="L49" s="401">
        <f t="shared" si="1"/>
        <v>54204</v>
      </c>
      <c r="M49" s="404">
        <f t="shared" si="17"/>
        <v>0.0030369329912646997</v>
      </c>
      <c r="N49" s="403">
        <v>21638</v>
      </c>
      <c r="O49" s="401">
        <v>25286</v>
      </c>
      <c r="P49" s="401">
        <f t="shared" si="2"/>
        <v>46924</v>
      </c>
      <c r="Q49" s="405">
        <f t="shared" si="18"/>
        <v>0.15514448896087285</v>
      </c>
    </row>
    <row r="50" spans="1:17" s="101" customFormat="1" ht="18" customHeight="1">
      <c r="A50" s="399" t="s">
        <v>267</v>
      </c>
      <c r="B50" s="400">
        <v>4981</v>
      </c>
      <c r="C50" s="401">
        <v>14</v>
      </c>
      <c r="D50" s="401">
        <f t="shared" si="3"/>
        <v>4995</v>
      </c>
      <c r="E50" s="402">
        <f t="shared" si="15"/>
        <v>0.0027828910421550885</v>
      </c>
      <c r="F50" s="403">
        <v>6097</v>
      </c>
      <c r="G50" s="401">
        <v>16</v>
      </c>
      <c r="H50" s="401">
        <f t="shared" si="0"/>
        <v>6113</v>
      </c>
      <c r="I50" s="404">
        <f t="shared" si="16"/>
        <v>-0.18288892524128908</v>
      </c>
      <c r="J50" s="403">
        <v>41226</v>
      </c>
      <c r="K50" s="401">
        <v>698</v>
      </c>
      <c r="L50" s="401">
        <f t="shared" si="1"/>
        <v>41924</v>
      </c>
      <c r="M50" s="404">
        <f t="shared" si="17"/>
        <v>0.0023489111269607644</v>
      </c>
      <c r="N50" s="403">
        <v>50949</v>
      </c>
      <c r="O50" s="401">
        <v>87</v>
      </c>
      <c r="P50" s="401">
        <f t="shared" si="2"/>
        <v>51036</v>
      </c>
      <c r="Q50" s="405">
        <f t="shared" si="18"/>
        <v>-0.17854063798103303</v>
      </c>
    </row>
    <row r="51" spans="1:17" s="101" customFormat="1" ht="18" customHeight="1">
      <c r="A51" s="399" t="s">
        <v>268</v>
      </c>
      <c r="B51" s="400">
        <v>4625</v>
      </c>
      <c r="C51" s="401">
        <v>145</v>
      </c>
      <c r="D51" s="401">
        <f t="shared" si="3"/>
        <v>4770</v>
      </c>
      <c r="E51" s="402">
        <f t="shared" si="15"/>
        <v>0.00265753558980576</v>
      </c>
      <c r="F51" s="403">
        <v>6043</v>
      </c>
      <c r="G51" s="401">
        <v>64</v>
      </c>
      <c r="H51" s="401">
        <f t="shared" si="0"/>
        <v>6107</v>
      </c>
      <c r="I51" s="404">
        <f t="shared" si="16"/>
        <v>-0.21892909775667269</v>
      </c>
      <c r="J51" s="403">
        <v>52511</v>
      </c>
      <c r="K51" s="401">
        <v>336</v>
      </c>
      <c r="L51" s="401">
        <f t="shared" si="1"/>
        <v>52847</v>
      </c>
      <c r="M51" s="404">
        <f t="shared" si="17"/>
        <v>0.002960903213588768</v>
      </c>
      <c r="N51" s="403">
        <v>56341</v>
      </c>
      <c r="O51" s="401">
        <v>1618</v>
      </c>
      <c r="P51" s="401">
        <f t="shared" si="2"/>
        <v>57959</v>
      </c>
      <c r="Q51" s="405">
        <f t="shared" si="18"/>
        <v>-0.08820027950792797</v>
      </c>
    </row>
    <row r="52" spans="1:17" s="101" customFormat="1" ht="18" customHeight="1">
      <c r="A52" s="399" t="s">
        <v>269</v>
      </c>
      <c r="B52" s="400">
        <v>1642</v>
      </c>
      <c r="C52" s="401">
        <v>2376</v>
      </c>
      <c r="D52" s="401">
        <f t="shared" si="3"/>
        <v>4018</v>
      </c>
      <c r="E52" s="402">
        <f t="shared" si="15"/>
        <v>0.002238569811287116</v>
      </c>
      <c r="F52" s="403">
        <v>2609</v>
      </c>
      <c r="G52" s="401">
        <v>3341</v>
      </c>
      <c r="H52" s="401">
        <f t="shared" si="0"/>
        <v>5950</v>
      </c>
      <c r="I52" s="404">
        <f t="shared" si="16"/>
        <v>-0.3247058823529412</v>
      </c>
      <c r="J52" s="403">
        <v>39694</v>
      </c>
      <c r="K52" s="401">
        <v>32613</v>
      </c>
      <c r="L52" s="401">
        <f t="shared" si="1"/>
        <v>72307</v>
      </c>
      <c r="M52" s="404">
        <f t="shared" si="17"/>
        <v>0.004051204962721877</v>
      </c>
      <c r="N52" s="403">
        <v>26792</v>
      </c>
      <c r="O52" s="401">
        <v>27143</v>
      </c>
      <c r="P52" s="401">
        <f t="shared" si="2"/>
        <v>53935</v>
      </c>
      <c r="Q52" s="405">
        <f t="shared" si="18"/>
        <v>0.3406322425141375</v>
      </c>
    </row>
    <row r="53" spans="1:17" s="101" customFormat="1" ht="18" customHeight="1">
      <c r="A53" s="399" t="s">
        <v>270</v>
      </c>
      <c r="B53" s="400">
        <v>3840</v>
      </c>
      <c r="C53" s="401">
        <v>0</v>
      </c>
      <c r="D53" s="401">
        <f t="shared" si="3"/>
        <v>3840</v>
      </c>
      <c r="E53" s="402">
        <f t="shared" si="15"/>
        <v>0.0021393997200952032</v>
      </c>
      <c r="F53" s="403">
        <v>7024</v>
      </c>
      <c r="G53" s="401">
        <v>6</v>
      </c>
      <c r="H53" s="401">
        <f t="shared" si="0"/>
        <v>7030</v>
      </c>
      <c r="I53" s="404">
        <f t="shared" si="16"/>
        <v>-0.4537695590327169</v>
      </c>
      <c r="J53" s="403">
        <v>47728</v>
      </c>
      <c r="K53" s="401">
        <v>74</v>
      </c>
      <c r="L53" s="401">
        <f t="shared" si="1"/>
        <v>47802</v>
      </c>
      <c r="M53" s="404">
        <f t="shared" si="17"/>
        <v>0.002678242765265205</v>
      </c>
      <c r="N53" s="403">
        <v>62425</v>
      </c>
      <c r="O53" s="401">
        <v>47</v>
      </c>
      <c r="P53" s="401">
        <f t="shared" si="2"/>
        <v>62472</v>
      </c>
      <c r="Q53" s="405">
        <f t="shared" si="18"/>
        <v>-0.23482520169035725</v>
      </c>
    </row>
    <row r="54" spans="1:17" s="101" customFormat="1" ht="18" customHeight="1">
      <c r="A54" s="399" t="s">
        <v>271</v>
      </c>
      <c r="B54" s="400">
        <v>3806</v>
      </c>
      <c r="C54" s="401">
        <v>0</v>
      </c>
      <c r="D54" s="401">
        <f t="shared" si="3"/>
        <v>3806</v>
      </c>
      <c r="E54" s="402">
        <f t="shared" si="15"/>
        <v>0.0021204571184068603</v>
      </c>
      <c r="F54" s="403">
        <v>3072</v>
      </c>
      <c r="G54" s="401">
        <v>7</v>
      </c>
      <c r="H54" s="401">
        <f t="shared" si="0"/>
        <v>3079</v>
      </c>
      <c r="I54" s="404">
        <f t="shared" si="16"/>
        <v>0.23611562195518032</v>
      </c>
      <c r="J54" s="403">
        <v>29774</v>
      </c>
      <c r="K54" s="401"/>
      <c r="L54" s="401">
        <f t="shared" si="1"/>
        <v>29774</v>
      </c>
      <c r="M54" s="404">
        <f t="shared" si="17"/>
        <v>0.0016681728817414796</v>
      </c>
      <c r="N54" s="403">
        <v>23644</v>
      </c>
      <c r="O54" s="401">
        <v>59</v>
      </c>
      <c r="P54" s="401">
        <f t="shared" si="2"/>
        <v>23703</v>
      </c>
      <c r="Q54" s="405">
        <f t="shared" si="18"/>
        <v>0.2561279162975152</v>
      </c>
    </row>
    <row r="55" spans="1:17" s="101" customFormat="1" ht="18" customHeight="1">
      <c r="A55" s="399" t="s">
        <v>272</v>
      </c>
      <c r="B55" s="400">
        <v>3247</v>
      </c>
      <c r="C55" s="401">
        <v>48</v>
      </c>
      <c r="D55" s="401">
        <f t="shared" si="3"/>
        <v>3295</v>
      </c>
      <c r="E55" s="402">
        <f t="shared" si="15"/>
        <v>0.0018357609577379413</v>
      </c>
      <c r="F55" s="403">
        <v>4059</v>
      </c>
      <c r="G55" s="401">
        <v>23</v>
      </c>
      <c r="H55" s="401">
        <f t="shared" si="0"/>
        <v>4082</v>
      </c>
      <c r="I55" s="404">
        <f t="shared" si="16"/>
        <v>-0.1927976482116609</v>
      </c>
      <c r="J55" s="403">
        <v>31086</v>
      </c>
      <c r="K55" s="401">
        <v>190</v>
      </c>
      <c r="L55" s="401">
        <f t="shared" si="1"/>
        <v>31276</v>
      </c>
      <c r="M55" s="404">
        <f t="shared" si="17"/>
        <v>0.0017523266960887526</v>
      </c>
      <c r="N55" s="403">
        <v>33463</v>
      </c>
      <c r="O55" s="401">
        <v>152</v>
      </c>
      <c r="P55" s="401">
        <f t="shared" si="2"/>
        <v>33615</v>
      </c>
      <c r="Q55" s="405">
        <f t="shared" si="18"/>
        <v>-0.06958203183102785</v>
      </c>
    </row>
    <row r="56" spans="1:17" s="101" customFormat="1" ht="18" customHeight="1">
      <c r="A56" s="399" t="s">
        <v>273</v>
      </c>
      <c r="B56" s="400">
        <v>2695</v>
      </c>
      <c r="C56" s="401">
        <v>168</v>
      </c>
      <c r="D56" s="401">
        <f t="shared" si="3"/>
        <v>2863</v>
      </c>
      <c r="E56" s="402">
        <f t="shared" si="15"/>
        <v>0.001595078489227231</v>
      </c>
      <c r="F56" s="403">
        <v>3947</v>
      </c>
      <c r="G56" s="401">
        <v>191</v>
      </c>
      <c r="H56" s="401">
        <f t="shared" si="0"/>
        <v>4138</v>
      </c>
      <c r="I56" s="404">
        <f t="shared" si="16"/>
        <v>-0.30811986466892216</v>
      </c>
      <c r="J56" s="403">
        <v>29062</v>
      </c>
      <c r="K56" s="401">
        <v>1688</v>
      </c>
      <c r="L56" s="401">
        <f t="shared" si="1"/>
        <v>30750</v>
      </c>
      <c r="M56" s="404">
        <f t="shared" si="17"/>
        <v>0.0017228560527154733</v>
      </c>
      <c r="N56" s="403">
        <v>34550</v>
      </c>
      <c r="O56" s="401">
        <v>913</v>
      </c>
      <c r="P56" s="401">
        <f t="shared" si="2"/>
        <v>35463</v>
      </c>
      <c r="Q56" s="405">
        <f t="shared" si="18"/>
        <v>-0.13289907791219013</v>
      </c>
    </row>
    <row r="57" spans="1:17" s="101" customFormat="1" ht="18" customHeight="1">
      <c r="A57" s="399" t="s">
        <v>274</v>
      </c>
      <c r="B57" s="400">
        <v>1493</v>
      </c>
      <c r="C57" s="401">
        <v>1180</v>
      </c>
      <c r="D57" s="401">
        <f t="shared" si="3"/>
        <v>2673</v>
      </c>
      <c r="E57" s="402">
        <f t="shared" si="15"/>
        <v>0.0014892227739100204</v>
      </c>
      <c r="F57" s="403">
        <v>1929</v>
      </c>
      <c r="G57" s="401">
        <v>1327</v>
      </c>
      <c r="H57" s="401">
        <f t="shared" si="0"/>
        <v>3256</v>
      </c>
      <c r="I57" s="404">
        <f t="shared" si="16"/>
        <v>-0.17905405405405406</v>
      </c>
      <c r="J57" s="403">
        <v>15172</v>
      </c>
      <c r="K57" s="401">
        <v>12310</v>
      </c>
      <c r="L57" s="401">
        <f t="shared" si="1"/>
        <v>27482</v>
      </c>
      <c r="M57" s="404">
        <f t="shared" si="17"/>
        <v>0.001539757074495175</v>
      </c>
      <c r="N57" s="403">
        <v>15350</v>
      </c>
      <c r="O57" s="401">
        <v>12830</v>
      </c>
      <c r="P57" s="401">
        <f t="shared" si="2"/>
        <v>28180</v>
      </c>
      <c r="Q57" s="405">
        <f t="shared" si="18"/>
        <v>-0.024769339957416592</v>
      </c>
    </row>
    <row r="58" spans="1:17" s="101" customFormat="1" ht="18" customHeight="1">
      <c r="A58" s="399" t="s">
        <v>275</v>
      </c>
      <c r="B58" s="400">
        <v>2473</v>
      </c>
      <c r="C58" s="401">
        <v>53</v>
      </c>
      <c r="D58" s="401">
        <f t="shared" si="3"/>
        <v>2526</v>
      </c>
      <c r="E58" s="402">
        <f t="shared" si="15"/>
        <v>0.001407323878375126</v>
      </c>
      <c r="F58" s="403">
        <v>3739</v>
      </c>
      <c r="G58" s="401">
        <v>22</v>
      </c>
      <c r="H58" s="401">
        <f t="shared" si="0"/>
        <v>3761</v>
      </c>
      <c r="I58" s="404">
        <f t="shared" si="16"/>
        <v>-0.3283701143312948</v>
      </c>
      <c r="J58" s="403">
        <v>23128</v>
      </c>
      <c r="K58" s="401">
        <v>302</v>
      </c>
      <c r="L58" s="401">
        <f t="shared" si="1"/>
        <v>23430</v>
      </c>
      <c r="M58" s="404">
        <f t="shared" si="17"/>
        <v>0.0013127322704105215</v>
      </c>
      <c r="N58" s="403">
        <v>28570</v>
      </c>
      <c r="O58" s="401">
        <v>805</v>
      </c>
      <c r="P58" s="401">
        <f t="shared" si="2"/>
        <v>29375</v>
      </c>
      <c r="Q58" s="405">
        <f t="shared" si="18"/>
        <v>-0.20238297872340427</v>
      </c>
    </row>
    <row r="59" spans="1:17" s="101" customFormat="1" ht="18" customHeight="1" thickBot="1">
      <c r="A59" s="406" t="s">
        <v>276</v>
      </c>
      <c r="B59" s="407">
        <v>170176</v>
      </c>
      <c r="C59" s="408">
        <v>30982</v>
      </c>
      <c r="D59" s="408">
        <f t="shared" si="3"/>
        <v>201158</v>
      </c>
      <c r="E59" s="409">
        <f t="shared" si="15"/>
        <v>0.11207223148304972</v>
      </c>
      <c r="F59" s="410">
        <v>176647</v>
      </c>
      <c r="G59" s="408">
        <v>31717</v>
      </c>
      <c r="H59" s="408">
        <f t="shared" si="0"/>
        <v>208364</v>
      </c>
      <c r="I59" s="411">
        <f t="shared" si="16"/>
        <v>-0.03458370927799426</v>
      </c>
      <c r="J59" s="410">
        <v>1612464</v>
      </c>
      <c r="K59" s="408">
        <v>286016</v>
      </c>
      <c r="L59" s="408">
        <f t="shared" si="1"/>
        <v>1898480</v>
      </c>
      <c r="M59" s="411">
        <f t="shared" si="17"/>
        <v>0.1063677319986755</v>
      </c>
      <c r="N59" s="410">
        <v>1571114</v>
      </c>
      <c r="O59" s="408">
        <v>250294</v>
      </c>
      <c r="P59" s="408">
        <f t="shared" si="2"/>
        <v>1821408</v>
      </c>
      <c r="Q59" s="412">
        <f t="shared" si="18"/>
        <v>0.042314517120820794</v>
      </c>
    </row>
    <row r="60" ht="15" thickTop="1">
      <c r="A60" s="79"/>
    </row>
    <row r="61" ht="14.25" customHeight="1">
      <c r="A61" s="63"/>
    </row>
  </sheetData>
  <sheetProtection/>
  <mergeCells count="14">
    <mergeCell ref="N1:Q1"/>
    <mergeCell ref="B6:D6"/>
    <mergeCell ref="E6:E7"/>
    <mergeCell ref="F6:H6"/>
    <mergeCell ref="I6:I7"/>
    <mergeCell ref="J6:L6"/>
    <mergeCell ref="M6:M7"/>
    <mergeCell ref="A5:A7"/>
    <mergeCell ref="A4:Q4"/>
    <mergeCell ref="B5:I5"/>
    <mergeCell ref="J5:Q5"/>
    <mergeCell ref="A3:Q3"/>
    <mergeCell ref="N6:P6"/>
    <mergeCell ref="Q6:Q7"/>
  </mergeCells>
  <conditionalFormatting sqref="Q60:Q65536 I60:I65536 I3 Q3">
    <cfRule type="cellIs" priority="2" dxfId="97" operator="lessThan" stopIfTrue="1">
      <formula>0</formula>
    </cfRule>
  </conditionalFormatting>
  <conditionalFormatting sqref="Q8:Q59 I8:I5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2017-11-01T18:42:00Z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173.000000000000</vt:lpwstr>
  </property>
</Properties>
</file>